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7728" tabRatio="707" activeTab="6"/>
  </bookViews>
  <sheets>
    <sheet name="Liste" sheetId="1" r:id="rId1"/>
    <sheet name="1.Dön-1.Sınav" sheetId="2" r:id="rId2"/>
    <sheet name="1.Dön-2.Sınav" sheetId="3" r:id="rId3"/>
    <sheet name="1.Dön-3.Sınav" sheetId="4" r:id="rId4"/>
    <sheet name="2.Dön-1.Sınav" sheetId="5" r:id="rId5"/>
    <sheet name="2.Dön-2.Sınav" sheetId="6" r:id="rId6"/>
    <sheet name="2.Dön-3.Sınav" sheetId="7" r:id="rId7"/>
  </sheets>
  <definedNames>
    <definedName name="_xlnm.Print_Area" localSheetId="1">'1.Dön-1.Sınav'!$C$1:$AF$79</definedName>
    <definedName name="_xlnm.Print_Area" localSheetId="2">'1.Dön-2.Sınav'!$C$1:$AF$79</definedName>
    <definedName name="_xlnm.Print_Area" localSheetId="3">'1.Dön-3.Sınav'!$C$1:$AF$79</definedName>
    <definedName name="_xlnm.Print_Area" localSheetId="4">'2.Dön-1.Sınav'!$C$1:$AF$79</definedName>
    <definedName name="_xlnm.Print_Area" localSheetId="5">'2.Dön-2.Sınav'!$C$1:$AF$79</definedName>
    <definedName name="_xlnm.Print_Area" localSheetId="6">'2.Dön-3.Sınav'!$C$1:$AF$79</definedName>
  </definedNames>
  <calcPr fullCalcOnLoad="1"/>
</workbook>
</file>

<file path=xl/sharedStrings.xml><?xml version="1.0" encoding="utf-8"?>
<sst xmlns="http://schemas.openxmlformats.org/spreadsheetml/2006/main" count="327" uniqueCount="107">
  <si>
    <t>ÖĞRENCİNİN</t>
  </si>
  <si>
    <t>SORULAR</t>
  </si>
  <si>
    <t>SONUÇ</t>
  </si>
  <si>
    <t>SIRA
NO</t>
  </si>
  <si>
    <t>OKUL
 NO</t>
  </si>
  <si>
    <t>ADI VE SOYADI</t>
  </si>
  <si>
    <t>PUAN</t>
  </si>
  <si>
    <t>SORULARA GÖRE BAŞARI (%)</t>
  </si>
  <si>
    <t>TOPLAM</t>
  </si>
  <si>
    <t>SINAV ANALİZİ</t>
  </si>
  <si>
    <t>Alınan puanların ortalaması</t>
  </si>
  <si>
    <t>SINAVIN DEĞERLENDİRİLMESİ</t>
  </si>
  <si>
    <t xml:space="preserve">Okul </t>
  </si>
  <si>
    <t xml:space="preserve">Öğretim Yılı </t>
  </si>
  <si>
    <t xml:space="preserve">Dönem </t>
  </si>
  <si>
    <t xml:space="preserve">Sınıf </t>
  </si>
  <si>
    <t>Puan</t>
  </si>
  <si>
    <t>GRAFİK ANALİZ</t>
  </si>
  <si>
    <t>Gökhan AKÇAYIR</t>
  </si>
  <si>
    <t>Yapılan sınavda sınıfın genel başarı yüzdesi</t>
  </si>
  <si>
    <t>olmuştur.</t>
  </si>
  <si>
    <t>Soruların ilgili olduğu konular</t>
  </si>
  <si>
    <t>SORU ANALİZİ VE SINAV BAŞARI DEĞERLENDİRMESİ</t>
  </si>
  <si>
    <t>Dikdörtgenler Prizması</t>
  </si>
  <si>
    <t>Temel Orantı</t>
  </si>
  <si>
    <t>Dikdörtgenler Prz. Hacim</t>
  </si>
  <si>
    <t>Kare Prizma Hacim</t>
  </si>
  <si>
    <t>Öklid Bağıntısı</t>
  </si>
  <si>
    <t>Pisagor Bağıntısı</t>
  </si>
  <si>
    <t>Cisim Köşegeni</t>
  </si>
  <si>
    <t>Başarının düşük olduğu bu konular sınıfta ilan edildi. Sınav soruları  sınıfta çözüldü. Özellikle bu konular üzerinde ayrıntılı olarak açıklama yapıldı. Yapılan hatalar vurgulandı.</t>
  </si>
  <si>
    <t>: 1.Dönem</t>
  </si>
  <si>
    <t>Sınıf</t>
  </si>
  <si>
    <t>www.geometriarsivi.com</t>
  </si>
  <si>
    <t>:</t>
  </si>
  <si>
    <t>Ders</t>
  </si>
  <si>
    <t>Öğretmen</t>
  </si>
  <si>
    <t>Okul</t>
  </si>
  <si>
    <t>Öğretim Yılı</t>
  </si>
  <si>
    <t>Bilgileri Doldurunuz.</t>
  </si>
  <si>
    <t>Branşı</t>
  </si>
  <si>
    <t>Buraya dokunmayınız. Yazıcıda bu kısım çıkmaz.Formüller için gereklidir. Sakın Silmeyin…</t>
  </si>
  <si>
    <t>Sınav No</t>
  </si>
  <si>
    <r>
      <rPr>
        <b/>
        <sz val="10"/>
        <rFont val="Tahoma"/>
        <family val="2"/>
      </rPr>
      <t>GEÇMEZ</t>
    </r>
    <r>
      <rPr>
        <sz val="10"/>
        <rFont val="Tahoma"/>
        <family val="2"/>
      </rPr>
      <t xml:space="preserve"> alan öğrenci sayısı</t>
    </r>
  </si>
  <si>
    <r>
      <rPr>
        <b/>
        <sz val="10"/>
        <rFont val="Tahoma"/>
        <family val="2"/>
      </rPr>
      <t>GEÇER</t>
    </r>
    <r>
      <rPr>
        <sz val="10"/>
        <rFont val="Tahoma"/>
        <family val="2"/>
      </rPr>
      <t xml:space="preserve"> alan öğrenci sayısı</t>
    </r>
  </si>
  <si>
    <r>
      <rPr>
        <b/>
        <sz val="10"/>
        <rFont val="Tahoma"/>
        <family val="2"/>
      </rPr>
      <t>ORTA</t>
    </r>
    <r>
      <rPr>
        <sz val="10"/>
        <rFont val="Tahoma"/>
        <family val="2"/>
      </rPr>
      <t xml:space="preserve"> alan öğrenci sayısı</t>
    </r>
  </si>
  <si>
    <r>
      <rPr>
        <b/>
        <sz val="10"/>
        <rFont val="Tahoma"/>
        <family val="2"/>
      </rPr>
      <t>İYİ</t>
    </r>
    <r>
      <rPr>
        <sz val="10"/>
        <rFont val="Tahoma"/>
        <family val="2"/>
      </rPr>
      <t xml:space="preserve"> alan öğrenci sayısı</t>
    </r>
  </si>
  <si>
    <r>
      <rPr>
        <b/>
        <sz val="10"/>
        <rFont val="Tahoma"/>
        <family val="2"/>
      </rPr>
      <t>PEKİYİ</t>
    </r>
    <r>
      <rPr>
        <sz val="10"/>
        <rFont val="Tahoma"/>
        <family val="2"/>
      </rPr>
      <t xml:space="preserve"> alan öğrenci sayısı</t>
    </r>
  </si>
  <si>
    <t>: 1.Sınav</t>
  </si>
  <si>
    <t>Okul Müdürü</t>
  </si>
  <si>
    <t>Sınıfın Başarı Yüzdesi</t>
  </si>
  <si>
    <t>Aşağıda belirtilen konularda başarı oranı %50 nin altında kalmıştır.</t>
  </si>
  <si>
    <t>: 2.Sınav</t>
  </si>
  <si>
    <t>: 3.Sınav</t>
  </si>
  <si>
    <t>: 2.Dönem</t>
  </si>
  <si>
    <t>1. Sınav</t>
  </si>
  <si>
    <t>2. Sınav</t>
  </si>
  <si>
    <t>3. Sınav</t>
  </si>
  <si>
    <t>1. DÖNEM</t>
  </si>
  <si>
    <t>2.DÖNEM</t>
  </si>
  <si>
    <t>Sınavlara Git :</t>
  </si>
  <si>
    <t>Yusuf GÜL</t>
  </si>
  <si>
    <t>ALİ LEVENT ÇAKIR</t>
  </si>
  <si>
    <t>ALİHAN KARATAŞ</t>
  </si>
  <si>
    <t>BERAT CAN ÜLKER</t>
  </si>
  <si>
    <t>BERK TEKİN</t>
  </si>
  <si>
    <t>BERKAN DELİÇ</t>
  </si>
  <si>
    <t>DOĞUKAN YILMAZ</t>
  </si>
  <si>
    <t>DURMUŞ KAYA</t>
  </si>
  <si>
    <t>EMİR AKSAKAL</t>
  </si>
  <si>
    <t>EMİRHAN ÖNAL</t>
  </si>
  <si>
    <t>ENES GÜLŞEN</t>
  </si>
  <si>
    <t>ENES BERK BALABANOĞLU</t>
  </si>
  <si>
    <t>ENİS YUŞA BENLİ</t>
  </si>
  <si>
    <t>ERKAN KUZGÖLCÜK</t>
  </si>
  <si>
    <t>EYÜP DEMİREL</t>
  </si>
  <si>
    <t>FATİH NERGİZ</t>
  </si>
  <si>
    <t>GAZİ CAN YILMAZ</t>
  </si>
  <si>
    <t>GUFRAN YILMAZTÜRK</t>
  </si>
  <si>
    <t>GÜLCAN TÜFEK</t>
  </si>
  <si>
    <t>HASAN HÜSEYİN ÖZAYDIN</t>
  </si>
  <si>
    <t>HÜSEYİN GAZİ UZUN</t>
  </si>
  <si>
    <t>İBRAHİM CAN TAŞYÜREK</t>
  </si>
  <si>
    <t>KADİR ÖMER ÖZDEMİR</t>
  </si>
  <si>
    <t>KAMİLCAN KUNDAK</t>
  </si>
  <si>
    <t>KENAN ÇİFTÇİ</t>
  </si>
  <si>
    <t>MEHMET DİLER</t>
  </si>
  <si>
    <t>MELİH SAVAŞ</t>
  </si>
  <si>
    <t>MERT SALİH EKİCİ</t>
  </si>
  <si>
    <t>MUHAMMED MUSTAFA ÇUKUR</t>
  </si>
  <si>
    <t>ÖZDEYİŞ KUYUCUK</t>
  </si>
  <si>
    <t>PINAR YILMAZ</t>
  </si>
  <si>
    <t>SEZER ÇOLPAN</t>
  </si>
  <si>
    <t>TAYFUN ÇETİN</t>
  </si>
  <si>
    <t>UĞUR ÖZ</t>
  </si>
  <si>
    <t>YUSUF ÖMÜRLÜGİL</t>
  </si>
  <si>
    <t>YÜKSEL ÇETİN</t>
  </si>
  <si>
    <t>Kur’an-ı Kerim’in özgünlüğü</t>
  </si>
  <si>
    <t>Kur’an-ı Kerim’in özellikleri</t>
  </si>
  <si>
    <t>Kur'an-ı Kerim’in Diğer İsimleri</t>
  </si>
  <si>
    <t>Kur'an Kavramlarını Öğreniyorum: Rab, İlah, Melik, İbadet</t>
  </si>
  <si>
    <t xml:space="preserve">Harfler ve İsimleri </t>
  </si>
  <si>
    <t>ESKİŞEHİR ANADOLU İMAM HATİP LİSESİ</t>
  </si>
  <si>
    <t>12-A FEN</t>
  </si>
  <si>
    <t>İHL MESLEK DERSLERİ</t>
  </si>
  <si>
    <t>2023-2024</t>
  </si>
  <si>
    <t>KUR'AN-I KERİM</t>
  </si>
</sst>
</file>

<file path=xl/styles.xml><?xml version="1.0" encoding="utf-8"?>
<styleSheet xmlns="http://schemas.openxmlformats.org/spreadsheetml/2006/main">
  <numFmts count="3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\ &quot;₺&quot;;\-#,##0\ &quot;₺&quot;"/>
    <numFmt numFmtId="181" formatCode="#,##0\ &quot;₺&quot;;[Red]\-#,##0\ &quot;₺&quot;"/>
    <numFmt numFmtId="182" formatCode="#,##0.00\ &quot;₺&quot;;\-#,##0.00\ &quot;₺&quot;"/>
    <numFmt numFmtId="183" formatCode="#,##0.00\ &quot;₺&quot;;[Red]\-#,##0.00\ &quot;₺&quot;"/>
    <numFmt numFmtId="184" formatCode="_-* #,##0\ &quot;₺&quot;_-;\-* #,##0\ &quot;₺&quot;_-;_-* &quot;-&quot;\ &quot;₺&quot;_-;_-@_-"/>
    <numFmt numFmtId="185" formatCode="_-* #,##0\ _₺_-;\-* #,##0\ _₺_-;_-* &quot;-&quot;\ _₺_-;_-@_-"/>
    <numFmt numFmtId="186" formatCode="_-* #,##0.00\ &quot;₺&quot;_-;\-* #,##0.00\ &quot;₺&quot;_-;_-* &quot;-&quot;??\ &quot;₺&quot;_-;_-@_-"/>
    <numFmt numFmtId="187" formatCode="_-* #,##0.00\ _₺_-;\-* #,##0.00\ _₺_-;_-* &quot;-&quot;??\ _₺_-;_-@_-"/>
    <numFmt numFmtId="188" formatCode="%0"/>
    <numFmt numFmtId="189" formatCode="dd/mm/yyyy;@"/>
    <numFmt numFmtId="190" formatCode="&quot;Evet&quot;;&quot;Evet&quot;;&quot;Hayır&quot;"/>
    <numFmt numFmtId="191" formatCode="&quot;Doğru&quot;;&quot;Doğru&quot;;&quot;Yanlış&quot;"/>
    <numFmt numFmtId="192" formatCode="&quot;Açık&quot;;&quot;Açık&quot;;&quot;Kapalı&quot;"/>
    <numFmt numFmtId="193" formatCode="[$¥€-2]\ #,##0.00_);[Red]\([$€-2]\ #,##0.00\)"/>
  </numFmts>
  <fonts count="63">
    <font>
      <sz val="10"/>
      <name val="Arial Tur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11"/>
      <name val="Times New Roman"/>
      <family val="1"/>
    </font>
    <font>
      <b/>
      <sz val="16"/>
      <name val="Times New Roman"/>
      <family val="1"/>
    </font>
    <font>
      <b/>
      <sz val="10"/>
      <name val="Arial Tur"/>
      <family val="0"/>
    </font>
    <font>
      <sz val="10"/>
      <color indexed="10"/>
      <name val="Arial Tur"/>
      <family val="0"/>
    </font>
    <font>
      <sz val="11"/>
      <color indexed="60"/>
      <name val="Arial Tur"/>
      <family val="0"/>
    </font>
    <font>
      <sz val="10"/>
      <color indexed="8"/>
      <name val="Arial Tur"/>
      <family val="0"/>
    </font>
    <font>
      <u val="single"/>
      <sz val="10"/>
      <color indexed="56"/>
      <name val="Arial Tur"/>
      <family val="0"/>
    </font>
    <font>
      <sz val="10"/>
      <color indexed="56"/>
      <name val="Arial Tur"/>
      <family val="0"/>
    </font>
    <font>
      <sz val="14"/>
      <color indexed="30"/>
      <name val="Arial Tur"/>
      <family val="0"/>
    </font>
    <font>
      <sz val="9"/>
      <name val="Tahoma"/>
      <family val="2"/>
    </font>
    <font>
      <b/>
      <sz val="11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56"/>
      <name val="Arial Tur"/>
      <family val="0"/>
    </font>
    <font>
      <b/>
      <sz val="11"/>
      <name val="Times New Roman"/>
      <family val="1"/>
    </font>
    <font>
      <u val="single"/>
      <sz val="11"/>
      <color indexed="12"/>
      <name val="Arial Tur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9"/>
      <color indexed="9"/>
      <name val="Calibri"/>
      <family val="0"/>
    </font>
    <font>
      <b/>
      <i/>
      <sz val="8"/>
      <color indexed="63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/>
      <protection/>
    </xf>
    <xf numFmtId="0" fontId="2" fillId="32" borderId="10" xfId="0" applyFont="1" applyFill="1" applyBorder="1" applyAlignment="1" applyProtection="1">
      <alignment horizontal="center" vertical="center" wrapText="1"/>
      <protection/>
    </xf>
    <xf numFmtId="0" fontId="2" fillId="32" borderId="1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1" fontId="0" fillId="33" borderId="0" xfId="0" applyNumberFormat="1" applyFont="1" applyFill="1" applyAlignment="1">
      <alignment horizontal="left"/>
    </xf>
    <xf numFmtId="1" fontId="0" fillId="33" borderId="0" xfId="0" applyNumberFormat="1" applyFill="1" applyAlignment="1">
      <alignment/>
    </xf>
    <xf numFmtId="0" fontId="0" fillId="33" borderId="0" xfId="0" applyFont="1" applyFill="1" applyAlignment="1">
      <alignment horizontal="left"/>
    </xf>
    <xf numFmtId="0" fontId="2" fillId="32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left"/>
      <protection/>
    </xf>
    <xf numFmtId="0" fontId="0" fillId="33" borderId="11" xfId="0" applyFill="1" applyBorder="1" applyAlignment="1" applyProtection="1">
      <alignment vertical="center"/>
      <protection locked="0"/>
    </xf>
    <xf numFmtId="0" fontId="10" fillId="0" borderId="0" xfId="0" applyFont="1" applyFill="1" applyAlignment="1" applyProtection="1">
      <alignment/>
      <protection/>
    </xf>
    <xf numFmtId="1" fontId="4" fillId="34" borderId="11" xfId="0" applyNumberFormat="1" applyFont="1" applyFill="1" applyBorder="1" applyAlignment="1" applyProtection="1">
      <alignment horizontal="center" vertical="center"/>
      <protection locked="0"/>
    </xf>
    <xf numFmtId="0" fontId="4" fillId="34" borderId="11" xfId="0" applyFont="1" applyFill="1" applyBorder="1" applyAlignment="1" applyProtection="1">
      <alignment horizontal="center" vertical="center" wrapText="1"/>
      <protection locked="0"/>
    </xf>
    <xf numFmtId="0" fontId="4" fillId="34" borderId="11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3" fillId="32" borderId="1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32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vertical="top"/>
      <protection/>
    </xf>
    <xf numFmtId="0" fontId="2" fillId="0" borderId="16" xfId="0" applyFont="1" applyFill="1" applyBorder="1" applyAlignment="1" applyProtection="1">
      <alignment vertical="top"/>
      <protection/>
    </xf>
    <xf numFmtId="0" fontId="2" fillId="0" borderId="17" xfId="0" applyFont="1" applyFill="1" applyBorder="1" applyAlignment="1" applyProtection="1">
      <alignment vertical="top"/>
      <protection/>
    </xf>
    <xf numFmtId="0" fontId="2" fillId="0" borderId="18" xfId="0" applyFont="1" applyFill="1" applyBorder="1" applyAlignment="1" applyProtection="1">
      <alignment vertical="top"/>
      <protection/>
    </xf>
    <xf numFmtId="0" fontId="2" fillId="0" borderId="19" xfId="0" applyFont="1" applyFill="1" applyBorder="1" applyAlignment="1" applyProtection="1">
      <alignment vertical="top"/>
      <protection/>
    </xf>
    <xf numFmtId="0" fontId="2" fillId="0" borderId="14" xfId="0" applyFont="1" applyFill="1" applyBorder="1" applyAlignment="1" applyProtection="1">
      <alignment horizontal="center" vertical="center" shrinkToFit="1"/>
      <protection/>
    </xf>
    <xf numFmtId="0" fontId="4" fillId="34" borderId="20" xfId="0" applyFont="1" applyFill="1" applyBorder="1" applyAlignment="1" applyProtection="1">
      <alignment horizontal="center" vertical="center" shrinkToFit="1"/>
      <protection locked="0"/>
    </xf>
    <xf numFmtId="0" fontId="2" fillId="0" borderId="21" xfId="0" applyFont="1" applyFill="1" applyBorder="1" applyAlignment="1" applyProtection="1">
      <alignment horizontal="center" vertical="center" shrinkToFit="1"/>
      <protection/>
    </xf>
    <xf numFmtId="189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 wrapText="1" indent="1"/>
      <protection/>
    </xf>
    <xf numFmtId="0" fontId="2" fillId="32" borderId="11" xfId="0" applyFont="1" applyFill="1" applyBorder="1" applyAlignment="1" applyProtection="1">
      <alignment horizontal="left" vertical="center" wrapText="1"/>
      <protection/>
    </xf>
    <xf numFmtId="0" fontId="0" fillId="32" borderId="11" xfId="0" applyFont="1" applyFill="1" applyBorder="1" applyAlignment="1">
      <alignment horizontal="center" vertical="center"/>
    </xf>
    <xf numFmtId="0" fontId="7" fillId="32" borderId="11" xfId="0" applyFont="1" applyFill="1" applyBorder="1" applyAlignment="1" applyProtection="1">
      <alignment horizontal="left" vertical="center"/>
      <protection/>
    </xf>
    <xf numFmtId="0" fontId="0" fillId="32" borderId="11" xfId="0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top" wrapText="1" readingOrder="1"/>
      <protection/>
    </xf>
    <xf numFmtId="0" fontId="5" fillId="0" borderId="15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17" xfId="0" applyFont="1" applyFill="1" applyBorder="1" applyAlignment="1" applyProtection="1">
      <alignment vertical="center" wrapText="1"/>
      <protection/>
    </xf>
    <xf numFmtId="0" fontId="5" fillId="0" borderId="18" xfId="0" applyFont="1" applyFill="1" applyBorder="1" applyAlignment="1" applyProtection="1">
      <alignment vertical="center" wrapText="1"/>
      <protection/>
    </xf>
    <xf numFmtId="1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left" vertical="center" wrapText="1" indent="1"/>
      <protection/>
    </xf>
    <xf numFmtId="1" fontId="4" fillId="34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7" fillId="18" borderId="25" xfId="0" applyFont="1" applyFill="1" applyBorder="1" applyAlignment="1" applyProtection="1">
      <alignment horizontal="left"/>
      <protection locked="0"/>
    </xf>
    <xf numFmtId="0" fontId="7" fillId="18" borderId="25" xfId="0" applyFont="1" applyFill="1" applyBorder="1" applyAlignment="1" applyProtection="1">
      <alignment horizontal="left" vertical="center"/>
      <protection locked="0"/>
    </xf>
    <xf numFmtId="0" fontId="20" fillId="18" borderId="26" xfId="48" applyFont="1" applyFill="1" applyBorder="1" applyAlignment="1" applyProtection="1">
      <alignment/>
      <protection locked="0"/>
    </xf>
    <xf numFmtId="0" fontId="7" fillId="18" borderId="26" xfId="0" applyFont="1" applyFill="1" applyBorder="1" applyAlignment="1" applyProtection="1">
      <alignment/>
      <protection locked="0"/>
    </xf>
    <xf numFmtId="0" fontId="20" fillId="18" borderId="27" xfId="48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2" fillId="32" borderId="11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/>
      <protection/>
    </xf>
    <xf numFmtId="0" fontId="11" fillId="0" borderId="0" xfId="48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center"/>
      <protection/>
    </xf>
    <xf numFmtId="0" fontId="18" fillId="32" borderId="11" xfId="0" applyFont="1" applyFill="1" applyBorder="1" applyAlignment="1" applyProtection="1">
      <alignment horizontal="center" vertical="center"/>
      <protection/>
    </xf>
    <xf numFmtId="0" fontId="13" fillId="0" borderId="28" xfId="0" applyFont="1" applyBorder="1" applyAlignment="1" applyProtection="1">
      <alignment horizontal="center"/>
      <protection/>
    </xf>
    <xf numFmtId="0" fontId="17" fillId="0" borderId="29" xfId="0" applyFont="1" applyFill="1" applyBorder="1" applyAlignment="1" applyProtection="1">
      <alignment horizontal="left" vertical="center" shrinkToFit="1"/>
      <protection/>
    </xf>
    <xf numFmtId="188" fontId="2" fillId="0" borderId="29" xfId="0" applyNumberFormat="1" applyFont="1" applyFill="1" applyBorder="1" applyAlignment="1" applyProtection="1">
      <alignment horizontal="center" vertical="top" shrinkToFit="1" readingOrder="1"/>
      <protection/>
    </xf>
    <xf numFmtId="0" fontId="9" fillId="33" borderId="0" xfId="0" applyFont="1" applyFill="1" applyAlignment="1">
      <alignment horizontal="center" vertical="center" wrapText="1"/>
    </xf>
    <xf numFmtId="0" fontId="19" fillId="0" borderId="15" xfId="0" applyFont="1" applyFill="1" applyBorder="1" applyAlignment="1" applyProtection="1">
      <alignment horizontal="left" vertical="top" wrapText="1" shrinkToFit="1" readingOrder="1"/>
      <protection/>
    </xf>
    <xf numFmtId="0" fontId="19" fillId="0" borderId="0" xfId="0" applyFont="1" applyFill="1" applyBorder="1" applyAlignment="1" applyProtection="1">
      <alignment horizontal="left" vertical="top" wrapText="1" shrinkToFit="1" readingOrder="1"/>
      <protection/>
    </xf>
    <xf numFmtId="0" fontId="19" fillId="0" borderId="16" xfId="0" applyFont="1" applyFill="1" applyBorder="1" applyAlignment="1" applyProtection="1">
      <alignment horizontal="left" vertical="top" wrapText="1" shrinkToFit="1" readingOrder="1"/>
      <protection/>
    </xf>
    <xf numFmtId="0" fontId="5" fillId="34" borderId="15" xfId="0" applyFont="1" applyFill="1" applyBorder="1" applyAlignment="1" applyProtection="1">
      <alignment horizontal="left" vertical="top" wrapText="1" indent="1" shrinkToFit="1" readingOrder="1"/>
      <protection locked="0"/>
    </xf>
    <xf numFmtId="0" fontId="5" fillId="34" borderId="0" xfId="0" applyFont="1" applyFill="1" applyBorder="1" applyAlignment="1" applyProtection="1">
      <alignment horizontal="left" vertical="top" wrapText="1" indent="1" shrinkToFit="1" readingOrder="1"/>
      <protection locked="0"/>
    </xf>
    <xf numFmtId="0" fontId="5" fillId="34" borderId="16" xfId="0" applyFont="1" applyFill="1" applyBorder="1" applyAlignment="1" applyProtection="1">
      <alignment horizontal="left" vertical="top" wrapText="1" indent="1" shrinkToFit="1" readingOrder="1"/>
      <protection locked="0"/>
    </xf>
    <xf numFmtId="0" fontId="4" fillId="34" borderId="11" xfId="0" applyFont="1" applyFill="1" applyBorder="1" applyAlignment="1" applyProtection="1">
      <alignment horizontal="left" vertical="center" indent="1" shrinkToFit="1"/>
      <protection locked="0"/>
    </xf>
    <xf numFmtId="0" fontId="4" fillId="0" borderId="14" xfId="0" applyFont="1" applyFill="1" applyBorder="1" applyAlignment="1" applyProtection="1">
      <alignment horizontal="left" vertical="center" indent="1"/>
      <protection/>
    </xf>
    <xf numFmtId="0" fontId="4" fillId="0" borderId="11" xfId="0" applyFont="1" applyFill="1" applyBorder="1" applyAlignment="1" applyProtection="1">
      <alignment horizontal="left" vertical="center" indent="1"/>
      <protection/>
    </xf>
    <xf numFmtId="1" fontId="2" fillId="0" borderId="11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 horizontal="center"/>
    </xf>
    <xf numFmtId="0" fontId="58" fillId="33" borderId="0" xfId="48" applyFill="1" applyAlignment="1">
      <alignment horizontal="center"/>
    </xf>
    <xf numFmtId="0" fontId="6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right" vertical="center" shrinkToFit="1"/>
      <protection/>
    </xf>
    <xf numFmtId="0" fontId="16" fillId="0" borderId="17" xfId="0" applyFont="1" applyFill="1" applyBorder="1" applyAlignment="1" applyProtection="1">
      <alignment horizontal="left" vertical="center" shrinkToFit="1"/>
      <protection/>
    </xf>
    <xf numFmtId="0" fontId="16" fillId="0" borderId="18" xfId="0" applyFont="1" applyFill="1" applyBorder="1" applyAlignment="1" applyProtection="1">
      <alignment horizontal="left" vertical="center" shrinkToFit="1"/>
      <protection/>
    </xf>
    <xf numFmtId="0" fontId="16" fillId="0" borderId="30" xfId="0" applyFont="1" applyFill="1" applyBorder="1" applyAlignment="1" applyProtection="1">
      <alignment horizontal="left" vertical="center" shrinkToFit="1"/>
      <protection/>
    </xf>
    <xf numFmtId="0" fontId="16" fillId="0" borderId="29" xfId="0" applyFont="1" applyFill="1" applyBorder="1" applyAlignment="1" applyProtection="1">
      <alignment horizontal="left" vertical="center" shrinkToFit="1"/>
      <protection/>
    </xf>
    <xf numFmtId="0" fontId="17" fillId="0" borderId="18" xfId="0" applyFont="1" applyFill="1" applyBorder="1" applyAlignment="1" applyProtection="1">
      <alignment horizontal="left" vertical="center" shrinkToFit="1"/>
      <protection/>
    </xf>
    <xf numFmtId="0" fontId="17" fillId="0" borderId="19" xfId="0" applyFont="1" applyFill="1" applyBorder="1" applyAlignment="1" applyProtection="1">
      <alignment horizontal="left" vertical="center" shrinkToFit="1"/>
      <protection/>
    </xf>
    <xf numFmtId="0" fontId="15" fillId="32" borderId="30" xfId="0" applyFont="1" applyFill="1" applyBorder="1" applyAlignment="1" applyProtection="1">
      <alignment horizontal="center" vertical="center"/>
      <protection/>
    </xf>
    <xf numFmtId="0" fontId="15" fillId="32" borderId="29" xfId="0" applyFont="1" applyFill="1" applyBorder="1" applyAlignment="1" applyProtection="1">
      <alignment horizontal="center" vertical="center"/>
      <protection/>
    </xf>
    <xf numFmtId="0" fontId="15" fillId="32" borderId="31" xfId="0" applyFont="1" applyFill="1" applyBorder="1" applyAlignment="1" applyProtection="1">
      <alignment horizontal="center" vertical="center"/>
      <protection/>
    </xf>
    <xf numFmtId="0" fontId="15" fillId="32" borderId="17" xfId="0" applyFont="1" applyFill="1" applyBorder="1" applyAlignment="1" applyProtection="1">
      <alignment horizontal="center" vertical="center"/>
      <protection/>
    </xf>
    <xf numFmtId="0" fontId="15" fillId="32" borderId="18" xfId="0" applyFont="1" applyFill="1" applyBorder="1" applyAlignment="1" applyProtection="1">
      <alignment horizontal="center" vertical="center"/>
      <protection/>
    </xf>
    <xf numFmtId="0" fontId="15" fillId="32" borderId="19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15" fillId="32" borderId="33" xfId="0" applyFont="1" applyFill="1" applyBorder="1" applyAlignment="1" applyProtection="1">
      <alignment horizontal="center" vertical="center"/>
      <protection/>
    </xf>
    <xf numFmtId="0" fontId="15" fillId="32" borderId="34" xfId="0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2" fillId="0" borderId="36" xfId="0" applyFont="1" applyFill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 shrinkToFit="1"/>
      <protection/>
    </xf>
    <xf numFmtId="0" fontId="2" fillId="0" borderId="39" xfId="0" applyFont="1" applyFill="1" applyBorder="1" applyAlignment="1" applyProtection="1">
      <alignment horizontal="center" vertical="center" shrinkToFit="1"/>
      <protection/>
    </xf>
    <xf numFmtId="0" fontId="2" fillId="0" borderId="40" xfId="0" applyFont="1" applyFill="1" applyBorder="1" applyAlignment="1" applyProtection="1">
      <alignment horizontal="center" vertical="center" shrinkToFit="1"/>
      <protection/>
    </xf>
    <xf numFmtId="0" fontId="5" fillId="0" borderId="30" xfId="0" applyFont="1" applyFill="1" applyBorder="1" applyAlignment="1" applyProtection="1">
      <alignment horizontal="center" vertical="top" wrapText="1" readingOrder="1"/>
      <protection/>
    </xf>
    <xf numFmtId="0" fontId="5" fillId="0" borderId="29" xfId="0" applyFont="1" applyFill="1" applyBorder="1" applyAlignment="1" applyProtection="1">
      <alignment horizontal="center" vertical="top" wrapText="1" readingOrder="1"/>
      <protection/>
    </xf>
    <xf numFmtId="0" fontId="16" fillId="0" borderId="15" xfId="0" applyFont="1" applyFill="1" applyBorder="1" applyAlignment="1" applyProtection="1">
      <alignment horizontal="left" vertical="center" shrinkToFit="1"/>
      <protection/>
    </xf>
    <xf numFmtId="0" fontId="16" fillId="0" borderId="0" xfId="0" applyFont="1" applyFill="1" applyBorder="1" applyAlignment="1" applyProtection="1">
      <alignment horizontal="left" vertical="center" shrinkToFit="1"/>
      <protection/>
    </xf>
    <xf numFmtId="0" fontId="17" fillId="0" borderId="0" xfId="0" applyFont="1" applyFill="1" applyBorder="1" applyAlignment="1" applyProtection="1">
      <alignment horizontal="left" vertical="center" shrinkToFit="1"/>
      <protection/>
    </xf>
    <xf numFmtId="0" fontId="17" fillId="0" borderId="31" xfId="0" applyFont="1" applyFill="1" applyBorder="1" applyAlignment="1" applyProtection="1">
      <alignment horizontal="left" vertical="center" shrinkToFit="1"/>
      <protection/>
    </xf>
    <xf numFmtId="0" fontId="17" fillId="0" borderId="16" xfId="0" applyFont="1" applyFill="1" applyBorder="1" applyAlignment="1" applyProtection="1">
      <alignment horizontal="left" vertical="center" shrinkToFit="1"/>
      <protection/>
    </xf>
    <xf numFmtId="0" fontId="16" fillId="0" borderId="29" xfId="0" applyFont="1" applyFill="1" applyBorder="1" applyAlignment="1" applyProtection="1">
      <alignment horizontal="right" vertical="center" shrinkToFit="1"/>
      <protection/>
    </xf>
    <xf numFmtId="189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6" fillId="32" borderId="34" xfId="0" applyFont="1" applyFill="1" applyBorder="1" applyAlignment="1" applyProtection="1">
      <alignment horizontal="center" vertical="center" textRotation="90"/>
      <protection/>
    </xf>
    <xf numFmtId="0" fontId="16" fillId="32" borderId="11" xfId="0" applyFont="1" applyFill="1" applyBorder="1" applyAlignment="1" applyProtection="1">
      <alignment horizontal="center" vertical="center" textRotation="90"/>
      <protection/>
    </xf>
    <xf numFmtId="0" fontId="16" fillId="32" borderId="31" xfId="0" applyFont="1" applyFill="1" applyBorder="1" applyAlignment="1" applyProtection="1">
      <alignment horizontal="center" vertical="center" textRotation="90"/>
      <protection/>
    </xf>
    <xf numFmtId="0" fontId="16" fillId="32" borderId="41" xfId="0" applyFont="1" applyFill="1" applyBorder="1" applyAlignment="1" applyProtection="1">
      <alignment horizontal="center" vertical="center" textRotation="90"/>
      <protection/>
    </xf>
    <xf numFmtId="0" fontId="15" fillId="32" borderId="33" xfId="0" applyFont="1" applyFill="1" applyBorder="1" applyAlignment="1" applyProtection="1">
      <alignment horizontal="center" vertical="center" wrapText="1"/>
      <protection/>
    </xf>
    <xf numFmtId="0" fontId="15" fillId="32" borderId="34" xfId="0" applyFont="1" applyFill="1" applyBorder="1" applyAlignment="1" applyProtection="1">
      <alignment horizontal="center" vertical="center" wrapText="1"/>
      <protection/>
    </xf>
    <xf numFmtId="2" fontId="2" fillId="0" borderId="11" xfId="0" applyNumberFormat="1" applyFont="1" applyFill="1" applyBorder="1" applyAlignment="1" applyProtection="1">
      <alignment horizontal="center" vertical="center"/>
      <protection/>
    </xf>
    <xf numFmtId="2" fontId="2" fillId="0" borderId="20" xfId="0" applyNumberFormat="1" applyFont="1" applyFill="1" applyBorder="1" applyAlignment="1" applyProtection="1">
      <alignment horizontal="center" vertical="center"/>
      <protection/>
    </xf>
    <xf numFmtId="188" fontId="2" fillId="0" borderId="24" xfId="0" applyNumberFormat="1" applyFont="1" applyFill="1" applyBorder="1" applyAlignment="1" applyProtection="1">
      <alignment horizontal="center" vertical="center"/>
      <protection/>
    </xf>
    <xf numFmtId="188" fontId="2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 applyProtection="1">
      <alignment horizontal="center" vertical="center" shrinkToFit="1"/>
      <protection/>
    </xf>
    <xf numFmtId="0" fontId="5" fillId="0" borderId="16" xfId="0" applyFont="1" applyFill="1" applyBorder="1" applyAlignment="1" applyProtection="1">
      <alignment horizontal="center" vertical="center" shrinkToFit="1"/>
      <protection/>
    </xf>
    <xf numFmtId="0" fontId="5" fillId="0" borderId="18" xfId="0" applyFont="1" applyFill="1" applyBorder="1" applyAlignment="1" applyProtection="1">
      <alignment horizontal="center" vertical="center" shrinkToFit="1"/>
      <protection/>
    </xf>
    <xf numFmtId="0" fontId="5" fillId="0" borderId="19" xfId="0" applyFont="1" applyFill="1" applyBorder="1" applyAlignment="1" applyProtection="1">
      <alignment horizontal="center" vertical="center" shrinkToFit="1"/>
      <protection/>
    </xf>
    <xf numFmtId="0" fontId="5" fillId="0" borderId="15" xfId="0" applyFont="1" applyFill="1" applyBorder="1" applyAlignment="1" applyProtection="1">
      <alignment horizontal="left" vertical="top" wrapText="1" indent="1" readingOrder="1"/>
      <protection/>
    </xf>
    <xf numFmtId="0" fontId="5" fillId="0" borderId="0" xfId="0" applyFont="1" applyFill="1" applyBorder="1" applyAlignment="1" applyProtection="1">
      <alignment horizontal="left" vertical="top" wrapText="1" indent="1" readingOrder="1"/>
      <protection/>
    </xf>
    <xf numFmtId="0" fontId="5" fillId="0" borderId="16" xfId="0" applyFont="1" applyFill="1" applyBorder="1" applyAlignment="1" applyProtection="1">
      <alignment horizontal="left" vertical="top" wrapText="1" indent="1" readingOrder="1"/>
      <protection/>
    </xf>
    <xf numFmtId="0" fontId="2" fillId="0" borderId="30" xfId="0" applyFont="1" applyFill="1" applyBorder="1" applyAlignment="1" applyProtection="1">
      <alignment horizontal="center" vertical="top"/>
      <protection/>
    </xf>
    <xf numFmtId="0" fontId="2" fillId="0" borderId="29" xfId="0" applyFont="1" applyFill="1" applyBorder="1" applyAlignment="1" applyProtection="1">
      <alignment horizontal="center" vertical="top"/>
      <protection/>
    </xf>
    <xf numFmtId="0" fontId="2" fillId="0" borderId="31" xfId="0" applyFont="1" applyFill="1" applyBorder="1" applyAlignment="1" applyProtection="1">
      <alignment horizontal="center" vertical="top"/>
      <protection/>
    </xf>
    <xf numFmtId="0" fontId="16" fillId="0" borderId="18" xfId="0" applyFont="1" applyFill="1" applyBorder="1" applyAlignment="1" applyProtection="1">
      <alignment horizontal="right" vertical="center" shrinkToFit="1"/>
      <protection/>
    </xf>
    <xf numFmtId="0" fontId="14" fillId="0" borderId="23" xfId="0" applyFont="1" applyFill="1" applyBorder="1" applyAlignment="1" applyProtection="1">
      <alignment horizontal="left" vertical="center" indent="1"/>
      <protection/>
    </xf>
    <xf numFmtId="0" fontId="14" fillId="0" borderId="24" xfId="0" applyFont="1" applyFill="1" applyBorder="1" applyAlignment="1" applyProtection="1">
      <alignment horizontal="left" vertical="center" indent="1"/>
      <protection/>
    </xf>
    <xf numFmtId="0" fontId="2" fillId="32" borderId="33" xfId="0" applyFont="1" applyFill="1" applyBorder="1" applyAlignment="1" applyProtection="1">
      <alignment horizontal="center" vertical="center"/>
      <protection/>
    </xf>
    <xf numFmtId="0" fontId="2" fillId="32" borderId="34" xfId="0" applyFont="1" applyFill="1" applyBorder="1" applyAlignment="1" applyProtection="1">
      <alignment horizontal="center" vertical="center"/>
      <protection/>
    </xf>
    <xf numFmtId="0" fontId="2" fillId="32" borderId="12" xfId="0" applyFont="1" applyFill="1" applyBorder="1" applyAlignment="1" applyProtection="1">
      <alignment horizontal="center" vertical="center"/>
      <protection/>
    </xf>
    <xf numFmtId="0" fontId="4" fillId="34" borderId="42" xfId="0" applyFont="1" applyFill="1" applyBorder="1" applyAlignment="1" applyProtection="1">
      <alignment horizontal="left" vertical="center" indent="1" shrinkToFit="1"/>
      <protection locked="0"/>
    </xf>
    <xf numFmtId="0" fontId="4" fillId="34" borderId="43" xfId="0" applyFont="1" applyFill="1" applyBorder="1" applyAlignment="1" applyProtection="1">
      <alignment horizontal="left" vertical="center" indent="1" shrinkToFit="1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6"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ont>
        <b/>
        <i val="0"/>
        <color rgb="FFC00000"/>
      </font>
      <fill>
        <patternFill>
          <bgColor rgb="FFFFFF00"/>
        </patternFill>
      </fill>
      <border/>
    </dxf>
    <dxf>
      <font>
        <b/>
        <i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</a:rPr>
              <a:t>SorularA GÖRE BAŞARI Yüzdesi</a:t>
            </a:r>
          </a:p>
        </c:rich>
      </c:tx>
      <c:layout>
        <c:manualLayout>
          <c:xMode val="factor"/>
          <c:yMode val="factor"/>
          <c:x val="-0.0012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09975"/>
          <c:w val="0.97925"/>
          <c:h val="0.91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rgbClr val="C0504D"/>
              </a:fgClr>
              <a:bgClr>
                <a:srgbClr val="F2DCDB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2DCDB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'1.Dön-1.Sınav'!$F$73:$AD$73</c:f>
              <c:numCache/>
            </c:numRef>
          </c:val>
        </c:ser>
        <c:overlap val="-22"/>
        <c:gapWidth val="164"/>
        <c:axId val="25917615"/>
        <c:axId val="31931944"/>
      </c:barChart>
      <c:catAx>
        <c:axId val="25917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931944"/>
        <c:crosses val="autoZero"/>
        <c:auto val="1"/>
        <c:lblOffset val="100"/>
        <c:tickLblSkip val="1"/>
        <c:noMultiLvlLbl val="0"/>
      </c:catAx>
      <c:valAx>
        <c:axId val="31931944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9176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"/>
          <c:y val="0.0665"/>
          <c:w val="0.892"/>
          <c:h val="0.85475"/>
        </c:manualLayout>
      </c:layout>
      <c:barChart>
        <c:barDir val="bar"/>
        <c:grouping val="stacked"/>
        <c:varyColors val="0"/>
        <c:ser>
          <c:idx val="6"/>
          <c:order val="0"/>
          <c:spPr>
            <a:solidFill>
              <a:srgbClr val="7C7C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'2.Dön-2.Sınav'!$H$9:$H$13</c:f>
              <c:strCache/>
            </c:strRef>
          </c:cat>
          <c:val>
            <c:numRef>
              <c:f>'2.Dön-2.Sınav'!$O$9:$O$13</c:f>
              <c:numCache/>
            </c:numRef>
          </c:val>
        </c:ser>
        <c:overlap val="100"/>
        <c:gapWidth val="79"/>
        <c:axId val="63314361"/>
        <c:axId val="32958338"/>
      </c:barChart>
      <c:catAx>
        <c:axId val="6331436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1" u="none" baseline="0">
                <a:solidFill>
                  <a:srgbClr val="333333"/>
                </a:solidFill>
              </a:defRPr>
            </a:pPr>
          </a:p>
        </c:txPr>
        <c:crossAx val="32958338"/>
        <c:crosses val="autoZero"/>
        <c:auto val="1"/>
        <c:lblOffset val="100"/>
        <c:tickLblSkip val="1"/>
        <c:noMultiLvlLbl val="0"/>
      </c:catAx>
      <c:valAx>
        <c:axId val="3295833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one"/>
        <c:crossAx val="633143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</a:rPr>
              <a:t>SorularA GÖRE BAŞARI Yüzdesi</a:t>
            </a:r>
          </a:p>
        </c:rich>
      </c:tx>
      <c:layout>
        <c:manualLayout>
          <c:xMode val="factor"/>
          <c:yMode val="factor"/>
          <c:x val="-0.0012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09975"/>
          <c:w val="0.97925"/>
          <c:h val="0.91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rgbClr val="C0504D"/>
              </a:fgClr>
              <a:bgClr>
                <a:srgbClr val="F2DCDB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2DCDB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'2.Dön-3.Sınav'!$F$73:$AD$73</c:f>
              <c:numCache/>
            </c:numRef>
          </c:val>
        </c:ser>
        <c:overlap val="-22"/>
        <c:gapWidth val="164"/>
        <c:axId val="28189587"/>
        <c:axId val="52379692"/>
      </c:barChart>
      <c:catAx>
        <c:axId val="28189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379692"/>
        <c:crosses val="autoZero"/>
        <c:auto val="1"/>
        <c:lblOffset val="100"/>
        <c:tickLblSkip val="1"/>
        <c:noMultiLvlLbl val="0"/>
      </c:catAx>
      <c:valAx>
        <c:axId val="52379692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1895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"/>
          <c:y val="0.0665"/>
          <c:w val="0.892"/>
          <c:h val="0.85475"/>
        </c:manualLayout>
      </c:layout>
      <c:barChart>
        <c:barDir val="bar"/>
        <c:grouping val="stacked"/>
        <c:varyColors val="0"/>
        <c:ser>
          <c:idx val="6"/>
          <c:order val="0"/>
          <c:spPr>
            <a:solidFill>
              <a:srgbClr val="7C7C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'2.Dön-3.Sınav'!$H$9:$H$13</c:f>
              <c:strCache/>
            </c:strRef>
          </c:cat>
          <c:val>
            <c:numRef>
              <c:f>'2.Dön-3.Sınav'!$O$9:$O$13</c:f>
              <c:numCache/>
            </c:numRef>
          </c:val>
        </c:ser>
        <c:overlap val="100"/>
        <c:gapWidth val="79"/>
        <c:axId val="1655181"/>
        <c:axId val="14896630"/>
      </c:barChart>
      <c:catAx>
        <c:axId val="165518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1" u="none" baseline="0">
                <a:solidFill>
                  <a:srgbClr val="333333"/>
                </a:solidFill>
              </a:defRPr>
            </a:pPr>
          </a:p>
        </c:txPr>
        <c:crossAx val="14896630"/>
        <c:crosses val="autoZero"/>
        <c:auto val="1"/>
        <c:lblOffset val="100"/>
        <c:tickLblSkip val="1"/>
        <c:noMultiLvlLbl val="0"/>
      </c:catAx>
      <c:valAx>
        <c:axId val="1489663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one"/>
        <c:crossAx val="16551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"/>
          <c:y val="0.0665"/>
          <c:w val="0.892"/>
          <c:h val="0.85475"/>
        </c:manualLayout>
      </c:layout>
      <c:barChart>
        <c:barDir val="bar"/>
        <c:grouping val="stacked"/>
        <c:varyColors val="0"/>
        <c:ser>
          <c:idx val="6"/>
          <c:order val="0"/>
          <c:spPr>
            <a:solidFill>
              <a:srgbClr val="7C7C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'1.Dön-1.Sınav'!$H$9:$H$13</c:f>
              <c:strCache/>
            </c:strRef>
          </c:cat>
          <c:val>
            <c:numRef>
              <c:f>'1.Dön-1.Sınav'!$O$9:$O$13</c:f>
              <c:numCache/>
            </c:numRef>
          </c:val>
        </c:ser>
        <c:overlap val="100"/>
        <c:gapWidth val="79"/>
        <c:axId val="18952041"/>
        <c:axId val="36350642"/>
      </c:barChart>
      <c:catAx>
        <c:axId val="1895204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1" u="none" baseline="0">
                <a:solidFill>
                  <a:srgbClr val="333333"/>
                </a:solidFill>
              </a:defRPr>
            </a:pPr>
          </a:p>
        </c:txPr>
        <c:crossAx val="36350642"/>
        <c:crosses val="autoZero"/>
        <c:auto val="1"/>
        <c:lblOffset val="100"/>
        <c:tickLblSkip val="1"/>
        <c:noMultiLvlLbl val="0"/>
      </c:catAx>
      <c:valAx>
        <c:axId val="3635064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one"/>
        <c:crossAx val="189520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</a:rPr>
              <a:t>SorularA GÖRE BAŞARI Yüzdesi</a:t>
            </a:r>
          </a:p>
        </c:rich>
      </c:tx>
      <c:layout>
        <c:manualLayout>
          <c:xMode val="factor"/>
          <c:yMode val="factor"/>
          <c:x val="-0.0012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09975"/>
          <c:w val="0.97925"/>
          <c:h val="0.91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rgbClr val="C0504D"/>
              </a:fgClr>
              <a:bgClr>
                <a:srgbClr val="F2DCDB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2DCDB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'1.Dön-2.Sınav'!$F$73:$AD$73</c:f>
              <c:numCache/>
            </c:numRef>
          </c:val>
        </c:ser>
        <c:overlap val="-22"/>
        <c:gapWidth val="164"/>
        <c:axId val="58720323"/>
        <c:axId val="58720860"/>
      </c:barChart>
      <c:catAx>
        <c:axId val="58720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720860"/>
        <c:crosses val="autoZero"/>
        <c:auto val="1"/>
        <c:lblOffset val="100"/>
        <c:tickLblSkip val="1"/>
        <c:noMultiLvlLbl val="0"/>
      </c:catAx>
      <c:valAx>
        <c:axId val="58720860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7203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"/>
          <c:y val="0.0665"/>
          <c:w val="0.892"/>
          <c:h val="0.85475"/>
        </c:manualLayout>
      </c:layout>
      <c:barChart>
        <c:barDir val="bar"/>
        <c:grouping val="stacked"/>
        <c:varyColors val="0"/>
        <c:ser>
          <c:idx val="6"/>
          <c:order val="0"/>
          <c:spPr>
            <a:solidFill>
              <a:srgbClr val="7C7C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'1.Dön-2.Sınav'!$H$9:$H$13</c:f>
              <c:strCache/>
            </c:strRef>
          </c:cat>
          <c:val>
            <c:numRef>
              <c:f>'1.Dön-2.Sınav'!$O$9:$O$13</c:f>
              <c:numCache/>
            </c:numRef>
          </c:val>
        </c:ser>
        <c:overlap val="100"/>
        <c:gapWidth val="79"/>
        <c:axId val="58725693"/>
        <c:axId val="58769190"/>
      </c:barChart>
      <c:catAx>
        <c:axId val="5872569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1" u="none" baseline="0">
                <a:solidFill>
                  <a:srgbClr val="333333"/>
                </a:solidFill>
              </a:defRPr>
            </a:pPr>
          </a:p>
        </c:txPr>
        <c:crossAx val="58769190"/>
        <c:crosses val="autoZero"/>
        <c:auto val="1"/>
        <c:lblOffset val="100"/>
        <c:tickLblSkip val="1"/>
        <c:noMultiLvlLbl val="0"/>
      </c:catAx>
      <c:valAx>
        <c:axId val="5876919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one"/>
        <c:crossAx val="587256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</a:rPr>
              <a:t>SorularA GÖRE BAŞARI Yüzdesi</a:t>
            </a:r>
          </a:p>
        </c:rich>
      </c:tx>
      <c:layout>
        <c:manualLayout>
          <c:xMode val="factor"/>
          <c:yMode val="factor"/>
          <c:x val="-0.0012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09975"/>
          <c:w val="0.97925"/>
          <c:h val="0.91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rgbClr val="C0504D"/>
              </a:fgClr>
              <a:bgClr>
                <a:srgbClr val="F2DCDB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2DCDB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'1.Dön-3.Sınav'!$F$73:$AD$73</c:f>
              <c:numCache/>
            </c:numRef>
          </c:val>
        </c:ser>
        <c:overlap val="-22"/>
        <c:gapWidth val="164"/>
        <c:axId val="59160663"/>
        <c:axId val="62683920"/>
      </c:barChart>
      <c:catAx>
        <c:axId val="59160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683920"/>
        <c:crosses val="autoZero"/>
        <c:auto val="1"/>
        <c:lblOffset val="100"/>
        <c:tickLblSkip val="1"/>
        <c:noMultiLvlLbl val="0"/>
      </c:catAx>
      <c:valAx>
        <c:axId val="62683920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1606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"/>
          <c:y val="0.0665"/>
          <c:w val="0.892"/>
          <c:h val="0.85475"/>
        </c:manualLayout>
      </c:layout>
      <c:barChart>
        <c:barDir val="bar"/>
        <c:grouping val="stacked"/>
        <c:varyColors val="0"/>
        <c:ser>
          <c:idx val="6"/>
          <c:order val="0"/>
          <c:spPr>
            <a:solidFill>
              <a:srgbClr val="7C7C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'1.Dön-3.Sınav'!$H$9:$H$13</c:f>
              <c:strCache/>
            </c:strRef>
          </c:cat>
          <c:val>
            <c:numRef>
              <c:f>'1.Dön-3.Sınav'!$O$9:$O$13</c:f>
              <c:numCache/>
            </c:numRef>
          </c:val>
        </c:ser>
        <c:overlap val="100"/>
        <c:gapWidth val="79"/>
        <c:axId val="27284369"/>
        <c:axId val="44232730"/>
      </c:barChart>
      <c:catAx>
        <c:axId val="2728436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1" u="none" baseline="0">
                <a:solidFill>
                  <a:srgbClr val="333333"/>
                </a:solidFill>
              </a:defRPr>
            </a:pPr>
          </a:p>
        </c:txPr>
        <c:crossAx val="44232730"/>
        <c:crosses val="autoZero"/>
        <c:auto val="1"/>
        <c:lblOffset val="100"/>
        <c:tickLblSkip val="1"/>
        <c:noMultiLvlLbl val="0"/>
      </c:catAx>
      <c:valAx>
        <c:axId val="4423273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one"/>
        <c:crossAx val="272843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</a:rPr>
              <a:t>SorularA GÖRE BAŞARI Yüzdesi</a:t>
            </a:r>
          </a:p>
        </c:rich>
      </c:tx>
      <c:layout>
        <c:manualLayout>
          <c:xMode val="factor"/>
          <c:yMode val="factor"/>
          <c:x val="-0.0012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09975"/>
          <c:w val="0.97925"/>
          <c:h val="0.91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rgbClr val="C0504D"/>
              </a:fgClr>
              <a:bgClr>
                <a:srgbClr val="F2DCDB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2DCDB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'2.Dön-1.Sınav'!$F$73:$AD$73</c:f>
              <c:numCache/>
            </c:numRef>
          </c:val>
        </c:ser>
        <c:overlap val="-22"/>
        <c:gapWidth val="164"/>
        <c:axId val="62550251"/>
        <c:axId val="26081348"/>
      </c:barChart>
      <c:catAx>
        <c:axId val="62550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081348"/>
        <c:crosses val="autoZero"/>
        <c:auto val="1"/>
        <c:lblOffset val="100"/>
        <c:tickLblSkip val="1"/>
        <c:noMultiLvlLbl val="0"/>
      </c:catAx>
      <c:valAx>
        <c:axId val="26081348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5502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"/>
          <c:y val="0.0665"/>
          <c:w val="0.892"/>
          <c:h val="0.85475"/>
        </c:manualLayout>
      </c:layout>
      <c:barChart>
        <c:barDir val="bar"/>
        <c:grouping val="stacked"/>
        <c:varyColors val="0"/>
        <c:ser>
          <c:idx val="6"/>
          <c:order val="0"/>
          <c:spPr>
            <a:solidFill>
              <a:srgbClr val="7C7C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'2.Dön-1.Sınav'!$H$9:$H$13</c:f>
              <c:strCache/>
            </c:strRef>
          </c:cat>
          <c:val>
            <c:numRef>
              <c:f>'2.Dön-1.Sınav'!$O$9:$O$13</c:f>
              <c:numCache/>
            </c:numRef>
          </c:val>
        </c:ser>
        <c:overlap val="100"/>
        <c:gapWidth val="79"/>
        <c:axId val="33405541"/>
        <c:axId val="32214414"/>
      </c:barChart>
      <c:catAx>
        <c:axId val="3340554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1" u="none" baseline="0">
                <a:solidFill>
                  <a:srgbClr val="333333"/>
                </a:solidFill>
              </a:defRPr>
            </a:pPr>
          </a:p>
        </c:txPr>
        <c:crossAx val="32214414"/>
        <c:crosses val="autoZero"/>
        <c:auto val="1"/>
        <c:lblOffset val="100"/>
        <c:tickLblSkip val="1"/>
        <c:noMultiLvlLbl val="0"/>
      </c:catAx>
      <c:valAx>
        <c:axId val="3221441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one"/>
        <c:crossAx val="334055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</a:rPr>
              <a:t>SorularA GÖRE BAŞARI Yüzdesi</a:t>
            </a:r>
          </a:p>
        </c:rich>
      </c:tx>
      <c:layout>
        <c:manualLayout>
          <c:xMode val="factor"/>
          <c:yMode val="factor"/>
          <c:x val="-0.0012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09975"/>
          <c:w val="0.97925"/>
          <c:h val="0.91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rgbClr val="C0504D"/>
              </a:fgClr>
              <a:bgClr>
                <a:srgbClr val="F2DCDB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2DCDB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'2.Dön-2.Sınav'!$F$73:$AD$73</c:f>
              <c:numCache/>
            </c:numRef>
          </c:val>
        </c:ser>
        <c:overlap val="-22"/>
        <c:gapWidth val="164"/>
        <c:axId val="21494271"/>
        <c:axId val="59230712"/>
      </c:barChart>
      <c:catAx>
        <c:axId val="21494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230712"/>
        <c:crosses val="autoZero"/>
        <c:auto val="1"/>
        <c:lblOffset val="100"/>
        <c:tickLblSkip val="1"/>
        <c:noMultiLvlLbl val="0"/>
      </c:catAx>
      <c:valAx>
        <c:axId val="59230712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4942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18</xdr:row>
      <xdr:rowOff>9525</xdr:rowOff>
    </xdr:from>
    <xdr:to>
      <xdr:col>31</xdr:col>
      <xdr:colOff>571500</xdr:colOff>
      <xdr:row>27</xdr:row>
      <xdr:rowOff>104775</xdr:rowOff>
    </xdr:to>
    <xdr:graphicFrame>
      <xdr:nvGraphicFramePr>
        <xdr:cNvPr id="1" name="Chart 44"/>
        <xdr:cNvGraphicFramePr/>
      </xdr:nvGraphicFramePr>
      <xdr:xfrm>
        <a:off x="4076700" y="4152900"/>
        <a:ext cx="724852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114300</xdr:colOff>
      <xdr:row>28</xdr:row>
      <xdr:rowOff>0</xdr:rowOff>
    </xdr:from>
    <xdr:to>
      <xdr:col>31</xdr:col>
      <xdr:colOff>571500</xdr:colOff>
      <xdr:row>33</xdr:row>
      <xdr:rowOff>133350</xdr:rowOff>
    </xdr:to>
    <xdr:graphicFrame>
      <xdr:nvGraphicFramePr>
        <xdr:cNvPr id="2" name="Grafik 4"/>
        <xdr:cNvGraphicFramePr/>
      </xdr:nvGraphicFramePr>
      <xdr:xfrm>
        <a:off x="4095750" y="6619875"/>
        <a:ext cx="7229475" cy="137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18</xdr:row>
      <xdr:rowOff>9525</xdr:rowOff>
    </xdr:from>
    <xdr:to>
      <xdr:col>31</xdr:col>
      <xdr:colOff>571500</xdr:colOff>
      <xdr:row>27</xdr:row>
      <xdr:rowOff>104775</xdr:rowOff>
    </xdr:to>
    <xdr:graphicFrame>
      <xdr:nvGraphicFramePr>
        <xdr:cNvPr id="1" name="Chart 44"/>
        <xdr:cNvGraphicFramePr/>
      </xdr:nvGraphicFramePr>
      <xdr:xfrm>
        <a:off x="4076700" y="4152900"/>
        <a:ext cx="724852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114300</xdr:colOff>
      <xdr:row>28</xdr:row>
      <xdr:rowOff>0</xdr:rowOff>
    </xdr:from>
    <xdr:to>
      <xdr:col>31</xdr:col>
      <xdr:colOff>571500</xdr:colOff>
      <xdr:row>33</xdr:row>
      <xdr:rowOff>133350</xdr:rowOff>
    </xdr:to>
    <xdr:graphicFrame>
      <xdr:nvGraphicFramePr>
        <xdr:cNvPr id="2" name="Grafik 2"/>
        <xdr:cNvGraphicFramePr/>
      </xdr:nvGraphicFramePr>
      <xdr:xfrm>
        <a:off x="4095750" y="6619875"/>
        <a:ext cx="7229475" cy="137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18</xdr:row>
      <xdr:rowOff>9525</xdr:rowOff>
    </xdr:from>
    <xdr:to>
      <xdr:col>31</xdr:col>
      <xdr:colOff>571500</xdr:colOff>
      <xdr:row>27</xdr:row>
      <xdr:rowOff>104775</xdr:rowOff>
    </xdr:to>
    <xdr:graphicFrame>
      <xdr:nvGraphicFramePr>
        <xdr:cNvPr id="1" name="Chart 44"/>
        <xdr:cNvGraphicFramePr/>
      </xdr:nvGraphicFramePr>
      <xdr:xfrm>
        <a:off x="4076700" y="4152900"/>
        <a:ext cx="724852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114300</xdr:colOff>
      <xdr:row>28</xdr:row>
      <xdr:rowOff>0</xdr:rowOff>
    </xdr:from>
    <xdr:to>
      <xdr:col>31</xdr:col>
      <xdr:colOff>571500</xdr:colOff>
      <xdr:row>33</xdr:row>
      <xdr:rowOff>133350</xdr:rowOff>
    </xdr:to>
    <xdr:graphicFrame>
      <xdr:nvGraphicFramePr>
        <xdr:cNvPr id="2" name="Grafik 2"/>
        <xdr:cNvGraphicFramePr/>
      </xdr:nvGraphicFramePr>
      <xdr:xfrm>
        <a:off x="4095750" y="6619875"/>
        <a:ext cx="7229475" cy="137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18</xdr:row>
      <xdr:rowOff>9525</xdr:rowOff>
    </xdr:from>
    <xdr:to>
      <xdr:col>31</xdr:col>
      <xdr:colOff>571500</xdr:colOff>
      <xdr:row>27</xdr:row>
      <xdr:rowOff>104775</xdr:rowOff>
    </xdr:to>
    <xdr:graphicFrame>
      <xdr:nvGraphicFramePr>
        <xdr:cNvPr id="1" name="Chart 44"/>
        <xdr:cNvGraphicFramePr/>
      </xdr:nvGraphicFramePr>
      <xdr:xfrm>
        <a:off x="4076700" y="4152900"/>
        <a:ext cx="724852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114300</xdr:colOff>
      <xdr:row>28</xdr:row>
      <xdr:rowOff>0</xdr:rowOff>
    </xdr:from>
    <xdr:to>
      <xdr:col>31</xdr:col>
      <xdr:colOff>571500</xdr:colOff>
      <xdr:row>33</xdr:row>
      <xdr:rowOff>133350</xdr:rowOff>
    </xdr:to>
    <xdr:graphicFrame>
      <xdr:nvGraphicFramePr>
        <xdr:cNvPr id="2" name="Grafik 2"/>
        <xdr:cNvGraphicFramePr/>
      </xdr:nvGraphicFramePr>
      <xdr:xfrm>
        <a:off x="4095750" y="6619875"/>
        <a:ext cx="7229475" cy="137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18</xdr:row>
      <xdr:rowOff>9525</xdr:rowOff>
    </xdr:from>
    <xdr:to>
      <xdr:col>31</xdr:col>
      <xdr:colOff>571500</xdr:colOff>
      <xdr:row>27</xdr:row>
      <xdr:rowOff>104775</xdr:rowOff>
    </xdr:to>
    <xdr:graphicFrame>
      <xdr:nvGraphicFramePr>
        <xdr:cNvPr id="1" name="Chart 44"/>
        <xdr:cNvGraphicFramePr/>
      </xdr:nvGraphicFramePr>
      <xdr:xfrm>
        <a:off x="4076700" y="4152900"/>
        <a:ext cx="724852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114300</xdr:colOff>
      <xdr:row>28</xdr:row>
      <xdr:rowOff>0</xdr:rowOff>
    </xdr:from>
    <xdr:to>
      <xdr:col>31</xdr:col>
      <xdr:colOff>571500</xdr:colOff>
      <xdr:row>33</xdr:row>
      <xdr:rowOff>133350</xdr:rowOff>
    </xdr:to>
    <xdr:graphicFrame>
      <xdr:nvGraphicFramePr>
        <xdr:cNvPr id="2" name="Grafik 2"/>
        <xdr:cNvGraphicFramePr/>
      </xdr:nvGraphicFramePr>
      <xdr:xfrm>
        <a:off x="4095750" y="6619875"/>
        <a:ext cx="7229475" cy="137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18</xdr:row>
      <xdr:rowOff>9525</xdr:rowOff>
    </xdr:from>
    <xdr:to>
      <xdr:col>31</xdr:col>
      <xdr:colOff>571500</xdr:colOff>
      <xdr:row>27</xdr:row>
      <xdr:rowOff>104775</xdr:rowOff>
    </xdr:to>
    <xdr:graphicFrame>
      <xdr:nvGraphicFramePr>
        <xdr:cNvPr id="1" name="Chart 44"/>
        <xdr:cNvGraphicFramePr/>
      </xdr:nvGraphicFramePr>
      <xdr:xfrm>
        <a:off x="4076700" y="4152900"/>
        <a:ext cx="724852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114300</xdr:colOff>
      <xdr:row>28</xdr:row>
      <xdr:rowOff>0</xdr:rowOff>
    </xdr:from>
    <xdr:to>
      <xdr:col>31</xdr:col>
      <xdr:colOff>571500</xdr:colOff>
      <xdr:row>33</xdr:row>
      <xdr:rowOff>133350</xdr:rowOff>
    </xdr:to>
    <xdr:graphicFrame>
      <xdr:nvGraphicFramePr>
        <xdr:cNvPr id="2" name="Grafik 2"/>
        <xdr:cNvGraphicFramePr/>
      </xdr:nvGraphicFramePr>
      <xdr:xfrm>
        <a:off x="4095750" y="6619875"/>
        <a:ext cx="7229475" cy="137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geometriarsivi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9"/>
  <sheetViews>
    <sheetView zoomScalePageLayoutView="0" workbookViewId="0" topLeftCell="A81">
      <selection activeCell="H7" sqref="H7"/>
    </sheetView>
  </sheetViews>
  <sheetFormatPr defaultColWidth="9.125" defaultRowHeight="12.75"/>
  <cols>
    <col min="1" max="2" width="9.125" style="8" customWidth="1"/>
    <col min="3" max="3" width="9.625" style="8" customWidth="1"/>
    <col min="4" max="4" width="33.875" style="8" customWidth="1"/>
    <col min="5" max="5" width="9.125" style="8" customWidth="1"/>
    <col min="6" max="6" width="15.50390625" style="8" customWidth="1"/>
    <col min="7" max="7" width="1.37890625" style="8" customWidth="1"/>
    <col min="8" max="8" width="54.375" style="8" customWidth="1"/>
    <col min="9" max="16384" width="9.125" style="8" customWidth="1"/>
  </cols>
  <sheetData>
    <row r="1" spans="1:8" ht="17.25" customHeight="1">
      <c r="A1" s="67"/>
      <c r="B1" s="67"/>
      <c r="C1" s="67"/>
      <c r="D1" s="67"/>
      <c r="E1" s="67"/>
      <c r="F1" s="67"/>
      <c r="G1" s="67"/>
      <c r="H1" s="67"/>
    </row>
    <row r="2" spans="2:4" ht="17.25">
      <c r="B2" s="73" t="str">
        <f>H6&amp;"  SINIFI ÖĞRENCİ LİSTESİ"</f>
        <v>12-A FEN  SINIFI ÖĞRENCİ LİSTESİ</v>
      </c>
      <c r="C2" s="73"/>
      <c r="D2" s="73"/>
    </row>
    <row r="3" spans="2:8" ht="28.5" customHeight="1">
      <c r="B3" s="68" t="s">
        <v>0</v>
      </c>
      <c r="C3" s="68"/>
      <c r="D3" s="68"/>
      <c r="F3" s="72" t="s">
        <v>39</v>
      </c>
      <c r="G3" s="72"/>
      <c r="H3" s="72"/>
    </row>
    <row r="4" spans="2:8" ht="28.5" customHeight="1">
      <c r="B4" s="15" t="s">
        <v>3</v>
      </c>
      <c r="C4" s="15" t="s">
        <v>4</v>
      </c>
      <c r="D4" s="15" t="s">
        <v>5</v>
      </c>
      <c r="F4" s="46" t="s">
        <v>37</v>
      </c>
      <c r="G4" s="47" t="s">
        <v>34</v>
      </c>
      <c r="H4" s="18" t="s">
        <v>102</v>
      </c>
    </row>
    <row r="5" spans="2:8" ht="13.5" customHeight="1">
      <c r="B5" s="16">
        <v>1</v>
      </c>
      <c r="C5" s="21">
        <v>412</v>
      </c>
      <c r="D5" s="22" t="s">
        <v>62</v>
      </c>
      <c r="F5" s="48" t="s">
        <v>38</v>
      </c>
      <c r="G5" s="49" t="s">
        <v>34</v>
      </c>
      <c r="H5" s="18" t="s">
        <v>105</v>
      </c>
    </row>
    <row r="6" spans="2:8" ht="13.5" customHeight="1">
      <c r="B6" s="16">
        <v>2</v>
      </c>
      <c r="C6" s="21">
        <v>414</v>
      </c>
      <c r="D6" s="22" t="s">
        <v>63</v>
      </c>
      <c r="F6" s="48" t="s">
        <v>32</v>
      </c>
      <c r="G6" s="49" t="s">
        <v>34</v>
      </c>
      <c r="H6" s="18" t="s">
        <v>103</v>
      </c>
    </row>
    <row r="7" spans="2:8" ht="13.5" customHeight="1">
      <c r="B7" s="16">
        <v>3</v>
      </c>
      <c r="C7" s="21">
        <v>161</v>
      </c>
      <c r="D7" s="22" t="s">
        <v>64</v>
      </c>
      <c r="F7" s="48" t="s">
        <v>35</v>
      </c>
      <c r="G7" s="49" t="s">
        <v>34</v>
      </c>
      <c r="H7" s="18" t="s">
        <v>106</v>
      </c>
    </row>
    <row r="8" spans="2:8" ht="13.5" customHeight="1">
      <c r="B8" s="16">
        <v>4</v>
      </c>
      <c r="C8" s="21">
        <v>178</v>
      </c>
      <c r="D8" s="22" t="s">
        <v>65</v>
      </c>
      <c r="F8" s="48" t="s">
        <v>36</v>
      </c>
      <c r="G8" s="49" t="s">
        <v>34</v>
      </c>
      <c r="H8" s="18" t="s">
        <v>61</v>
      </c>
    </row>
    <row r="9" spans="2:8" ht="13.5" customHeight="1">
      <c r="B9" s="16">
        <v>5</v>
      </c>
      <c r="C9" s="21">
        <v>137</v>
      </c>
      <c r="D9" s="22" t="s">
        <v>66</v>
      </c>
      <c r="F9" s="48" t="s">
        <v>40</v>
      </c>
      <c r="G9" s="49" t="s">
        <v>34</v>
      </c>
      <c r="H9" s="18" t="s">
        <v>104</v>
      </c>
    </row>
    <row r="10" spans="2:6" ht="13.5" customHeight="1" thickBot="1">
      <c r="B10" s="16">
        <v>6</v>
      </c>
      <c r="C10" s="21">
        <v>155</v>
      </c>
      <c r="D10" s="22" t="s">
        <v>67</v>
      </c>
      <c r="F10" s="17"/>
    </row>
    <row r="11" spans="2:6" ht="13.5" customHeight="1" thickBot="1">
      <c r="B11" s="16">
        <v>7</v>
      </c>
      <c r="C11" s="21">
        <v>125</v>
      </c>
      <c r="D11" s="22" t="s">
        <v>68</v>
      </c>
      <c r="F11" s="62" t="s">
        <v>60</v>
      </c>
    </row>
    <row r="12" spans="2:8" ht="13.5" customHeight="1">
      <c r="B12" s="16">
        <v>8</v>
      </c>
      <c r="C12" s="21">
        <v>169</v>
      </c>
      <c r="D12" s="22" t="s">
        <v>69</v>
      </c>
      <c r="F12" s="63" t="s">
        <v>58</v>
      </c>
      <c r="G12" s="19"/>
      <c r="H12" s="61"/>
    </row>
    <row r="13" spans="2:8" ht="13.5" customHeight="1">
      <c r="B13" s="16">
        <v>9</v>
      </c>
      <c r="C13" s="21">
        <v>120</v>
      </c>
      <c r="D13" s="22" t="s">
        <v>70</v>
      </c>
      <c r="F13" s="64" t="s">
        <v>55</v>
      </c>
      <c r="G13" s="69"/>
      <c r="H13" s="69"/>
    </row>
    <row r="14" spans="2:8" ht="13.5" customHeight="1">
      <c r="B14" s="16">
        <v>10</v>
      </c>
      <c r="C14" s="21">
        <v>173</v>
      </c>
      <c r="D14" s="22" t="s">
        <v>71</v>
      </c>
      <c r="F14" s="64" t="s">
        <v>56</v>
      </c>
      <c r="G14" s="70"/>
      <c r="H14" s="71"/>
    </row>
    <row r="15" spans="2:8" ht="13.5" customHeight="1">
      <c r="B15" s="16">
        <v>11</v>
      </c>
      <c r="C15" s="21">
        <v>439</v>
      </c>
      <c r="D15" s="22" t="s">
        <v>72</v>
      </c>
      <c r="F15" s="64" t="s">
        <v>57</v>
      </c>
      <c r="G15" s="1"/>
      <c r="H15" s="9"/>
    </row>
    <row r="16" spans="2:8" ht="13.5" customHeight="1">
      <c r="B16" s="16">
        <v>12</v>
      </c>
      <c r="C16" s="21">
        <v>127</v>
      </c>
      <c r="D16" s="22" t="s">
        <v>73</v>
      </c>
      <c r="F16" s="65" t="s">
        <v>59</v>
      </c>
      <c r="G16" s="1"/>
      <c r="H16" s="1"/>
    </row>
    <row r="17" spans="2:6" ht="13.5" customHeight="1">
      <c r="B17" s="16">
        <v>13</v>
      </c>
      <c r="C17" s="21">
        <v>156</v>
      </c>
      <c r="D17" s="22" t="s">
        <v>74</v>
      </c>
      <c r="F17" s="64" t="s">
        <v>55</v>
      </c>
    </row>
    <row r="18" spans="2:6" ht="13.5" customHeight="1">
      <c r="B18" s="16">
        <v>14</v>
      </c>
      <c r="C18" s="21">
        <v>151</v>
      </c>
      <c r="D18" s="22" t="s">
        <v>75</v>
      </c>
      <c r="F18" s="64" t="s">
        <v>56</v>
      </c>
    </row>
    <row r="19" spans="2:6" ht="13.5" customHeight="1" thickBot="1">
      <c r="B19" s="16">
        <v>15</v>
      </c>
      <c r="C19" s="21">
        <v>171</v>
      </c>
      <c r="D19" s="22" t="s">
        <v>76</v>
      </c>
      <c r="F19" s="66" t="s">
        <v>57</v>
      </c>
    </row>
    <row r="20" spans="2:4" ht="13.5" customHeight="1">
      <c r="B20" s="16">
        <v>16</v>
      </c>
      <c r="C20" s="21">
        <v>154</v>
      </c>
      <c r="D20" s="22" t="s">
        <v>77</v>
      </c>
    </row>
    <row r="21" spans="2:4" ht="13.5" customHeight="1">
      <c r="B21" s="16">
        <v>17</v>
      </c>
      <c r="C21" s="21">
        <v>401</v>
      </c>
      <c r="D21" s="22" t="s">
        <v>78</v>
      </c>
    </row>
    <row r="22" spans="2:4" ht="13.5" customHeight="1">
      <c r="B22" s="16">
        <v>18</v>
      </c>
      <c r="C22" s="21">
        <v>322</v>
      </c>
      <c r="D22" s="22" t="s">
        <v>79</v>
      </c>
    </row>
    <row r="23" spans="2:4" ht="13.5" customHeight="1">
      <c r="B23" s="16">
        <v>19</v>
      </c>
      <c r="C23" s="21">
        <v>162</v>
      </c>
      <c r="D23" s="22" t="s">
        <v>80</v>
      </c>
    </row>
    <row r="24" spans="2:4" ht="13.5" customHeight="1">
      <c r="B24" s="16">
        <v>20</v>
      </c>
      <c r="C24" s="21">
        <v>166</v>
      </c>
      <c r="D24" s="22" t="s">
        <v>81</v>
      </c>
    </row>
    <row r="25" spans="2:4" ht="13.5" customHeight="1">
      <c r="B25" s="16">
        <v>21</v>
      </c>
      <c r="C25" s="21">
        <v>188</v>
      </c>
      <c r="D25" s="22" t="s">
        <v>82</v>
      </c>
    </row>
    <row r="26" spans="2:4" ht="13.5" customHeight="1">
      <c r="B26" s="16">
        <v>22</v>
      </c>
      <c r="C26" s="21">
        <v>116</v>
      </c>
      <c r="D26" s="22" t="s">
        <v>83</v>
      </c>
    </row>
    <row r="27" spans="2:4" ht="13.5" customHeight="1">
      <c r="B27" s="16">
        <v>23</v>
      </c>
      <c r="C27" s="21">
        <v>167</v>
      </c>
      <c r="D27" s="22" t="s">
        <v>84</v>
      </c>
    </row>
    <row r="28" spans="2:4" ht="13.5" customHeight="1">
      <c r="B28" s="16">
        <v>24</v>
      </c>
      <c r="C28" s="21">
        <v>152</v>
      </c>
      <c r="D28" s="22" t="s">
        <v>85</v>
      </c>
    </row>
    <row r="29" spans="2:4" ht="13.5" customHeight="1">
      <c r="B29" s="16">
        <v>25</v>
      </c>
      <c r="C29" s="21">
        <v>186</v>
      </c>
      <c r="D29" s="22" t="s">
        <v>86</v>
      </c>
    </row>
    <row r="30" spans="2:4" ht="13.5" customHeight="1">
      <c r="B30" s="16">
        <v>26</v>
      </c>
      <c r="C30" s="21">
        <v>182</v>
      </c>
      <c r="D30" s="22" t="s">
        <v>87</v>
      </c>
    </row>
    <row r="31" spans="2:4" ht="13.5" customHeight="1">
      <c r="B31" s="16">
        <v>27</v>
      </c>
      <c r="C31" s="21">
        <v>541</v>
      </c>
      <c r="D31" s="22" t="s">
        <v>88</v>
      </c>
    </row>
    <row r="32" spans="2:4" ht="13.5" customHeight="1">
      <c r="B32" s="16">
        <v>28</v>
      </c>
      <c r="C32" s="21">
        <v>111</v>
      </c>
      <c r="D32" s="22" t="s">
        <v>89</v>
      </c>
    </row>
    <row r="33" spans="2:4" ht="13.5" customHeight="1">
      <c r="B33" s="16">
        <v>29</v>
      </c>
      <c r="C33" s="21">
        <v>126</v>
      </c>
      <c r="D33" s="22" t="s">
        <v>90</v>
      </c>
    </row>
    <row r="34" spans="2:4" ht="13.5" customHeight="1">
      <c r="B34" s="16">
        <v>30</v>
      </c>
      <c r="C34" s="21">
        <v>124</v>
      </c>
      <c r="D34" s="22" t="s">
        <v>91</v>
      </c>
    </row>
    <row r="35" spans="2:4" ht="13.5" customHeight="1">
      <c r="B35" s="16">
        <v>31</v>
      </c>
      <c r="C35" s="21">
        <v>153</v>
      </c>
      <c r="D35" s="22" t="s">
        <v>92</v>
      </c>
    </row>
    <row r="36" spans="2:4" ht="13.5" customHeight="1">
      <c r="B36" s="16">
        <v>32</v>
      </c>
      <c r="C36" s="21">
        <v>193</v>
      </c>
      <c r="D36" s="22" t="s">
        <v>93</v>
      </c>
    </row>
    <row r="37" spans="2:4" ht="13.5" customHeight="1">
      <c r="B37" s="16">
        <v>33</v>
      </c>
      <c r="C37" s="21">
        <v>113</v>
      </c>
      <c r="D37" s="22" t="s">
        <v>94</v>
      </c>
    </row>
    <row r="38" spans="2:4" ht="13.5" customHeight="1">
      <c r="B38" s="16">
        <v>34</v>
      </c>
      <c r="C38" s="21">
        <v>142</v>
      </c>
      <c r="D38" s="22" t="s">
        <v>95</v>
      </c>
    </row>
    <row r="39" spans="2:4" ht="13.5" customHeight="1">
      <c r="B39" s="16">
        <v>35</v>
      </c>
      <c r="C39" s="21">
        <v>170</v>
      </c>
      <c r="D39" s="22" t="s">
        <v>96</v>
      </c>
    </row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28.5" customHeight="1"/>
    <row r="90" ht="28.5" customHeight="1"/>
    <row r="91" ht="28.5" customHeight="1"/>
    <row r="92" ht="28.5" customHeight="1"/>
    <row r="93" ht="28.5" customHeight="1"/>
    <row r="94" ht="28.5" customHeight="1"/>
    <row r="95" ht="28.5" customHeight="1"/>
    <row r="96" ht="28.5" customHeight="1"/>
    <row r="97" ht="28.5" customHeight="1"/>
    <row r="98" ht="28.5" customHeight="1"/>
    <row r="99" ht="28.5" customHeight="1"/>
    <row r="100" ht="28.5" customHeight="1"/>
    <row r="101" ht="28.5" customHeight="1"/>
    <row r="102" ht="28.5" customHeight="1"/>
    <row r="103" ht="28.5" customHeight="1"/>
    <row r="104" ht="28.5" customHeight="1"/>
    <row r="105" ht="28.5" customHeight="1"/>
    <row r="106" ht="28.5" customHeight="1"/>
    <row r="107" ht="28.5" customHeight="1"/>
    <row r="108" ht="28.5" customHeight="1"/>
    <row r="109" ht="28.5" customHeight="1"/>
    <row r="110" ht="28.5" customHeight="1"/>
    <row r="111" ht="28.5" customHeight="1"/>
    <row r="112" ht="28.5" customHeight="1"/>
    <row r="113" ht="28.5" customHeight="1"/>
    <row r="114" ht="28.5" customHeight="1"/>
    <row r="115" ht="28.5" customHeight="1"/>
    <row r="116" ht="28.5" customHeight="1"/>
    <row r="117" ht="28.5" customHeight="1"/>
    <row r="118" ht="28.5" customHeight="1"/>
    <row r="119" ht="28.5" customHeight="1"/>
    <row r="120" ht="28.5" customHeight="1"/>
    <row r="121" ht="28.5" customHeight="1"/>
    <row r="122" ht="28.5" customHeight="1"/>
    <row r="123" ht="28.5" customHeight="1"/>
    <row r="124" ht="28.5" customHeight="1"/>
    <row r="125" ht="28.5" customHeight="1"/>
  </sheetData>
  <sheetProtection password="C7DC" sheet="1" objects="1" scenarios="1" selectLockedCells="1"/>
  <mergeCells count="6">
    <mergeCell ref="A1:H1"/>
    <mergeCell ref="B3:D3"/>
    <mergeCell ref="G13:H13"/>
    <mergeCell ref="G14:H14"/>
    <mergeCell ref="F3:H3"/>
    <mergeCell ref="B2:D2"/>
  </mergeCells>
  <hyperlinks>
    <hyperlink ref="F13" location="'1.Dön-1.Sınav'!A1" display="1. Sınav"/>
    <hyperlink ref="F14" location="'1.Dön-2.Sınav'!A1" display="2. Sınav"/>
    <hyperlink ref="F15" location="'1.Dön-3.Sınav'!A1" display="3. Sınav"/>
    <hyperlink ref="F17" location="'2.Dön-1.Sınav'!A1" display="1. Sınav"/>
    <hyperlink ref="F18" location="'2.Dön-2.Sınav'!A1" display="2. Sınav"/>
    <hyperlink ref="F19" location="'2.Dön-3.Sınav'!A1" display="3. Sınav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AJ78"/>
  <sheetViews>
    <sheetView zoomScalePageLayoutView="0" workbookViewId="0" topLeftCell="B50">
      <selection activeCell="AB77" sqref="AB77:AF77"/>
    </sheetView>
  </sheetViews>
  <sheetFormatPr defaultColWidth="9.125" defaultRowHeight="12.75"/>
  <cols>
    <col min="1" max="1" width="2.875" style="2" customWidth="1"/>
    <col min="2" max="2" width="2.625" style="2" customWidth="1"/>
    <col min="3" max="3" width="5.50390625" style="2" customWidth="1"/>
    <col min="4" max="4" width="6.625" style="2" customWidth="1"/>
    <col min="5" max="5" width="26.50390625" style="2" customWidth="1"/>
    <col min="6" max="6" width="4.50390625" style="2" customWidth="1"/>
    <col min="7" max="30" width="3.625" style="2" customWidth="1"/>
    <col min="31" max="31" width="5.50390625" style="2" customWidth="1"/>
    <col min="32" max="32" width="10.375" style="2" customWidth="1"/>
    <col min="33" max="33" width="8.50390625" style="2" customWidth="1"/>
    <col min="34" max="34" width="23.50390625" style="10" customWidth="1"/>
    <col min="35" max="35" width="9.125" style="11" customWidth="1"/>
    <col min="36" max="36" width="25.00390625" style="11" customWidth="1"/>
    <col min="37" max="16384" width="9.125" style="2" customWidth="1"/>
  </cols>
  <sheetData>
    <row r="1" ht="9" customHeight="1"/>
    <row r="2" spans="2:36" ht="30" customHeight="1" thickBot="1">
      <c r="B2" s="1"/>
      <c r="C2" s="90" t="s">
        <v>22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7"/>
      <c r="AH2" s="88"/>
      <c r="AI2" s="88"/>
      <c r="AJ2" s="88"/>
    </row>
    <row r="3" spans="2:36" ht="15" customHeight="1">
      <c r="B3" s="23"/>
      <c r="C3" s="94" t="s">
        <v>12</v>
      </c>
      <c r="D3" s="95"/>
      <c r="E3" s="74" t="str">
        <f>Liste!G4&amp;Liste!H4</f>
        <v>:ESKİŞEHİR ANADOLU İMAM HATİP LİSESİ</v>
      </c>
      <c r="F3" s="74"/>
      <c r="G3" s="121" t="s">
        <v>15</v>
      </c>
      <c r="H3" s="121"/>
      <c r="I3" s="121"/>
      <c r="J3" s="121"/>
      <c r="K3" s="74" t="str">
        <f>Liste!G6&amp;" "&amp;Liste!H6</f>
        <v>: 12-A FEN</v>
      </c>
      <c r="L3" s="74"/>
      <c r="M3" s="74"/>
      <c r="N3" s="74"/>
      <c r="O3" s="74"/>
      <c r="P3" s="119"/>
      <c r="Q3" s="24"/>
      <c r="R3" s="98" t="s">
        <v>11</v>
      </c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100"/>
      <c r="AG3" s="7"/>
      <c r="AH3" s="89"/>
      <c r="AI3" s="88"/>
      <c r="AJ3" s="88"/>
    </row>
    <row r="4" spans="2:32" ht="15" customHeight="1" thickBot="1">
      <c r="B4" s="23"/>
      <c r="C4" s="116" t="s">
        <v>13</v>
      </c>
      <c r="D4" s="117"/>
      <c r="E4" s="118" t="str">
        <f>Liste!G5&amp;Liste!H5</f>
        <v>:2023-2024</v>
      </c>
      <c r="F4" s="118"/>
      <c r="G4" s="91" t="s">
        <v>42</v>
      </c>
      <c r="H4" s="91"/>
      <c r="I4" s="91"/>
      <c r="J4" s="91"/>
      <c r="K4" s="118" t="s">
        <v>48</v>
      </c>
      <c r="L4" s="118"/>
      <c r="M4" s="118"/>
      <c r="N4" s="118"/>
      <c r="O4" s="118"/>
      <c r="P4" s="120"/>
      <c r="Q4" s="3"/>
      <c r="R4" s="101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3"/>
    </row>
    <row r="5" spans="2:36" ht="15" customHeight="1">
      <c r="B5" s="23"/>
      <c r="C5" s="116" t="s">
        <v>14</v>
      </c>
      <c r="D5" s="117"/>
      <c r="E5" s="118" t="s">
        <v>31</v>
      </c>
      <c r="F5" s="118"/>
      <c r="G5" s="91" t="s">
        <v>35</v>
      </c>
      <c r="H5" s="91"/>
      <c r="I5" s="91"/>
      <c r="J5" s="91"/>
      <c r="K5" s="118" t="str">
        <f>Liste!G8&amp;" "&amp;Liste!H7</f>
        <v>: KUR'AN-I KERİM</v>
      </c>
      <c r="L5" s="118"/>
      <c r="M5" s="118"/>
      <c r="N5" s="118"/>
      <c r="O5" s="118"/>
      <c r="P5" s="120"/>
      <c r="Q5" s="24"/>
      <c r="R5" s="114" t="s">
        <v>19</v>
      </c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75">
        <f>O16</f>
        <v>0.9714285714285714</v>
      </c>
      <c r="AE5" s="75"/>
      <c r="AF5" s="50" t="s">
        <v>20</v>
      </c>
      <c r="AH5" s="76" t="s">
        <v>41</v>
      </c>
      <c r="AI5" s="76"/>
      <c r="AJ5" s="76"/>
    </row>
    <row r="6" spans="2:36" ht="15" customHeight="1" thickBot="1">
      <c r="B6" s="23"/>
      <c r="C6" s="92" t="s">
        <v>36</v>
      </c>
      <c r="D6" s="93"/>
      <c r="E6" s="96" t="str">
        <f>Liste!G7&amp;Liste!H8</f>
        <v>:Yusuf GÜL</v>
      </c>
      <c r="F6" s="96"/>
      <c r="G6" s="145"/>
      <c r="H6" s="145"/>
      <c r="I6" s="145"/>
      <c r="J6" s="145"/>
      <c r="K6" s="96"/>
      <c r="L6" s="96"/>
      <c r="M6" s="96"/>
      <c r="N6" s="96"/>
      <c r="O6" s="96"/>
      <c r="P6" s="97"/>
      <c r="Q6" s="24"/>
      <c r="R6" s="139" t="s">
        <v>51</v>
      </c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1"/>
      <c r="AH6" s="76"/>
      <c r="AI6" s="76"/>
      <c r="AJ6" s="76"/>
    </row>
    <row r="7" spans="2:36" ht="13.5" customHeight="1" thickBot="1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4"/>
      <c r="R7" s="77" t="str">
        <f>CONCATENATE(AJ9,AJ10,AJ11,AJ12,AJ13,AJ14,AJ15,AJ16,AJ17,AJ18,AJ19,AJ20,AJ21,AJ23,AJ24,AJ25,AJ26,AJ27,AJ28,AJ29,AJ30,AJ31,AJ32,AJ33)</f>
        <v>    * Kur'an-ı Kerim’in Diğer İsimleri    * Kur'an Kavramlarını Öğreniyorum: Rab, İlah, Melik, İbadet    * Harfler ve İsimleri </v>
      </c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9"/>
      <c r="AH7" s="76"/>
      <c r="AI7" s="76"/>
      <c r="AJ7" s="76"/>
    </row>
    <row r="8" spans="2:32" ht="21" customHeight="1">
      <c r="B8" s="1"/>
      <c r="C8" s="128" t="s">
        <v>21</v>
      </c>
      <c r="D8" s="129"/>
      <c r="E8" s="129"/>
      <c r="F8" s="27" t="s">
        <v>16</v>
      </c>
      <c r="G8" s="3"/>
      <c r="H8" s="148" t="s">
        <v>9</v>
      </c>
      <c r="I8" s="149"/>
      <c r="J8" s="149"/>
      <c r="K8" s="149"/>
      <c r="L8" s="149"/>
      <c r="M8" s="149"/>
      <c r="N8" s="149"/>
      <c r="O8" s="149"/>
      <c r="P8" s="150"/>
      <c r="Q8" s="25"/>
      <c r="R8" s="77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9"/>
    </row>
    <row r="9" spans="2:36" ht="19.5" customHeight="1">
      <c r="B9" s="1"/>
      <c r="C9" s="37">
        <v>1</v>
      </c>
      <c r="D9" s="83" t="s">
        <v>97</v>
      </c>
      <c r="E9" s="83" t="s">
        <v>23</v>
      </c>
      <c r="F9" s="38">
        <v>5</v>
      </c>
      <c r="G9" s="3"/>
      <c r="H9" s="84" t="s">
        <v>43</v>
      </c>
      <c r="I9" s="85"/>
      <c r="J9" s="85"/>
      <c r="K9" s="85"/>
      <c r="L9" s="85"/>
      <c r="M9" s="85"/>
      <c r="N9" s="85"/>
      <c r="O9" s="86">
        <f>COUNTIF(AF38:AF72,"GEÇMEZ")</f>
        <v>1</v>
      </c>
      <c r="P9" s="87"/>
      <c r="Q9" s="25"/>
      <c r="R9" s="77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9"/>
      <c r="AH9" s="12" t="str">
        <f aca="true" t="shared" si="0" ref="AH9:AH33">IF(D9=0,"",D9)</f>
        <v>Kur’an-ı Kerim’in özgünlüğü</v>
      </c>
      <c r="AI9" s="13">
        <f>F73</f>
        <v>58.85714285714287</v>
      </c>
      <c r="AJ9" s="11">
        <f>IF(AI9&lt;50,"    * "&amp;AH9,"")</f>
      </c>
    </row>
    <row r="10" spans="2:36" ht="19.5" customHeight="1">
      <c r="B10" s="1"/>
      <c r="C10" s="37">
        <v>2</v>
      </c>
      <c r="D10" s="83" t="s">
        <v>98</v>
      </c>
      <c r="E10" s="83" t="s">
        <v>24</v>
      </c>
      <c r="F10" s="38">
        <v>5</v>
      </c>
      <c r="G10" s="3"/>
      <c r="H10" s="84" t="s">
        <v>44</v>
      </c>
      <c r="I10" s="85"/>
      <c r="J10" s="85"/>
      <c r="K10" s="85"/>
      <c r="L10" s="85"/>
      <c r="M10" s="85"/>
      <c r="N10" s="85"/>
      <c r="O10" s="86">
        <f>COUNTIF(AF38:AF72,"GEÇER")</f>
        <v>4</v>
      </c>
      <c r="P10" s="87"/>
      <c r="Q10" s="25"/>
      <c r="R10" s="77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9"/>
      <c r="AH10" s="12" t="str">
        <f t="shared" si="0"/>
        <v>Kur’an-ı Kerim’in özellikleri</v>
      </c>
      <c r="AI10" s="13">
        <f>G73</f>
        <v>68.57142857142857</v>
      </c>
      <c r="AJ10" s="11">
        <f aca="true" t="shared" si="1" ref="AJ10:AJ27">IF(AI10&lt;50,"    * "&amp;AH10,"")</f>
      </c>
    </row>
    <row r="11" spans="2:36" ht="19.5" customHeight="1">
      <c r="B11" s="1"/>
      <c r="C11" s="37">
        <v>3</v>
      </c>
      <c r="D11" s="83" t="s">
        <v>98</v>
      </c>
      <c r="E11" s="83" t="s">
        <v>23</v>
      </c>
      <c r="F11" s="38">
        <v>5</v>
      </c>
      <c r="G11" s="3"/>
      <c r="H11" s="84" t="s">
        <v>45</v>
      </c>
      <c r="I11" s="85"/>
      <c r="J11" s="85"/>
      <c r="K11" s="85"/>
      <c r="L11" s="85"/>
      <c r="M11" s="85"/>
      <c r="N11" s="85"/>
      <c r="O11" s="86">
        <f>COUNTIF(AF38:AF72,"ORTA")</f>
        <v>11</v>
      </c>
      <c r="P11" s="87"/>
      <c r="Q11" s="25"/>
      <c r="R11" s="80" t="s">
        <v>30</v>
      </c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2"/>
      <c r="AH11" s="12" t="str">
        <f t="shared" si="0"/>
        <v>Kur’an-ı Kerim’in özellikleri</v>
      </c>
      <c r="AI11" s="13">
        <f>H73</f>
        <v>80</v>
      </c>
      <c r="AJ11" s="11">
        <f t="shared" si="1"/>
      </c>
    </row>
    <row r="12" spans="2:36" ht="19.5" customHeight="1">
      <c r="B12" s="1"/>
      <c r="C12" s="37">
        <v>4</v>
      </c>
      <c r="D12" s="83" t="s">
        <v>98</v>
      </c>
      <c r="E12" s="83" t="s">
        <v>25</v>
      </c>
      <c r="F12" s="38">
        <v>5</v>
      </c>
      <c r="G12" s="3"/>
      <c r="H12" s="84" t="s">
        <v>46</v>
      </c>
      <c r="I12" s="85"/>
      <c r="J12" s="85"/>
      <c r="K12" s="85"/>
      <c r="L12" s="85"/>
      <c r="M12" s="85"/>
      <c r="N12" s="85"/>
      <c r="O12" s="86">
        <f>COUNTIF(AF38:AF72,"İYİ")</f>
        <v>16</v>
      </c>
      <c r="P12" s="87"/>
      <c r="Q12" s="25"/>
      <c r="R12" s="80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2"/>
      <c r="AH12" s="12" t="str">
        <f t="shared" si="0"/>
        <v>Kur’an-ı Kerim’in özellikleri</v>
      </c>
      <c r="AI12" s="13">
        <f>I73</f>
        <v>57.142857142857146</v>
      </c>
      <c r="AJ12" s="11">
        <f t="shared" si="1"/>
      </c>
    </row>
    <row r="13" spans="2:36" ht="19.5" customHeight="1">
      <c r="B13" s="1"/>
      <c r="C13" s="37">
        <v>5</v>
      </c>
      <c r="D13" s="83" t="s">
        <v>98</v>
      </c>
      <c r="E13" s="83" t="s">
        <v>26</v>
      </c>
      <c r="F13" s="38">
        <v>5</v>
      </c>
      <c r="G13" s="3"/>
      <c r="H13" s="84" t="s">
        <v>47</v>
      </c>
      <c r="I13" s="85"/>
      <c r="J13" s="85"/>
      <c r="K13" s="85"/>
      <c r="L13" s="85"/>
      <c r="M13" s="85"/>
      <c r="N13" s="85"/>
      <c r="O13" s="86">
        <f>COUNTIF(AF38:AF72,"PEKİYİ")</f>
        <v>3</v>
      </c>
      <c r="P13" s="87"/>
      <c r="Q13" s="25"/>
      <c r="R13" s="80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2"/>
      <c r="AH13" s="12" t="str">
        <f t="shared" si="0"/>
        <v>Kur’an-ı Kerim’in özellikleri</v>
      </c>
      <c r="AI13" s="13">
        <f>J73</f>
        <v>74.28571428571429</v>
      </c>
      <c r="AJ13" s="11">
        <f t="shared" si="1"/>
      </c>
    </row>
    <row r="14" spans="2:36" ht="19.5" customHeight="1">
      <c r="B14" s="1"/>
      <c r="C14" s="37">
        <v>6</v>
      </c>
      <c r="D14" s="83" t="s">
        <v>98</v>
      </c>
      <c r="E14" s="83" t="s">
        <v>25</v>
      </c>
      <c r="F14" s="38">
        <v>5</v>
      </c>
      <c r="G14" s="3"/>
      <c r="H14" s="108"/>
      <c r="I14" s="109"/>
      <c r="J14" s="109"/>
      <c r="K14" s="109"/>
      <c r="L14" s="109"/>
      <c r="M14" s="109"/>
      <c r="N14" s="109"/>
      <c r="O14" s="109"/>
      <c r="P14" s="110"/>
      <c r="Q14" s="25"/>
      <c r="R14" s="80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2"/>
      <c r="AH14" s="12" t="str">
        <f t="shared" si="0"/>
        <v>Kur’an-ı Kerim’in özellikleri</v>
      </c>
      <c r="AI14" s="13">
        <f>K73</f>
        <v>82.85714285714286</v>
      </c>
      <c r="AJ14" s="11">
        <f t="shared" si="1"/>
      </c>
    </row>
    <row r="15" spans="2:36" ht="17.25" customHeight="1">
      <c r="B15" s="1"/>
      <c r="C15" s="37">
        <v>7</v>
      </c>
      <c r="D15" s="83" t="s">
        <v>98</v>
      </c>
      <c r="E15" s="83" t="s">
        <v>27</v>
      </c>
      <c r="F15" s="38">
        <v>5</v>
      </c>
      <c r="G15" s="3"/>
      <c r="H15" s="84" t="s">
        <v>10</v>
      </c>
      <c r="I15" s="85"/>
      <c r="J15" s="85"/>
      <c r="K15" s="85"/>
      <c r="L15" s="85"/>
      <c r="M15" s="85"/>
      <c r="N15" s="85"/>
      <c r="O15" s="130">
        <f>IF(COUNT(AE38:AE72)=0," ",SUM(AE38:AE72)/COUNT(AE38:AE72))</f>
        <v>69.74285714285715</v>
      </c>
      <c r="P15" s="131"/>
      <c r="Q15" s="26"/>
      <c r="R15" s="51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135" t="str">
        <f>Liste!H8</f>
        <v>Yusuf GÜL</v>
      </c>
      <c r="AD15" s="135"/>
      <c r="AE15" s="135"/>
      <c r="AF15" s="136"/>
      <c r="AH15" s="12" t="str">
        <f t="shared" si="0"/>
        <v>Kur’an-ı Kerim’in özellikleri</v>
      </c>
      <c r="AI15" s="13">
        <f>L73</f>
        <v>80</v>
      </c>
      <c r="AJ15" s="11">
        <f t="shared" si="1"/>
      </c>
    </row>
    <row r="16" spans="2:36" ht="19.5" customHeight="1" thickBot="1">
      <c r="B16" s="1"/>
      <c r="C16" s="37">
        <v>8</v>
      </c>
      <c r="D16" s="83" t="s">
        <v>99</v>
      </c>
      <c r="E16" s="83" t="s">
        <v>28</v>
      </c>
      <c r="F16" s="38">
        <v>5</v>
      </c>
      <c r="G16" s="3"/>
      <c r="H16" s="146" t="s">
        <v>50</v>
      </c>
      <c r="I16" s="147"/>
      <c r="J16" s="147"/>
      <c r="K16" s="147"/>
      <c r="L16" s="147"/>
      <c r="M16" s="147"/>
      <c r="N16" s="147"/>
      <c r="O16" s="132">
        <f>SUM(O10:O13)/SUM(O9:O14)</f>
        <v>0.9714285714285714</v>
      </c>
      <c r="P16" s="133"/>
      <c r="Q16" s="25"/>
      <c r="R16" s="53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137" t="str">
        <f>Liste!H9</f>
        <v>İHL MESLEK DERSLERİ</v>
      </c>
      <c r="AD16" s="137"/>
      <c r="AE16" s="137"/>
      <c r="AF16" s="138"/>
      <c r="AH16" s="12" t="str">
        <f t="shared" si="0"/>
        <v>Kur'an-ı Kerim’in Diğer İsimleri</v>
      </c>
      <c r="AI16" s="13">
        <f>M73</f>
        <v>82.85714285714286</v>
      </c>
      <c r="AJ16" s="11">
        <f t="shared" si="1"/>
      </c>
    </row>
    <row r="17" spans="2:36" ht="19.5" customHeight="1" thickBot="1">
      <c r="B17" s="1"/>
      <c r="C17" s="37">
        <v>9</v>
      </c>
      <c r="D17" s="83" t="s">
        <v>99</v>
      </c>
      <c r="E17" s="83" t="s">
        <v>29</v>
      </c>
      <c r="F17" s="38">
        <v>5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2" t="str">
        <f t="shared" si="0"/>
        <v>Kur'an-ı Kerim’in Diğer İsimleri</v>
      </c>
      <c r="AI17" s="13">
        <f>N73</f>
        <v>68.57142857142857</v>
      </c>
      <c r="AJ17" s="11">
        <f t="shared" si="1"/>
      </c>
    </row>
    <row r="18" spans="2:36" ht="19.5" customHeight="1">
      <c r="B18" s="1"/>
      <c r="C18" s="37">
        <v>10</v>
      </c>
      <c r="D18" s="83" t="s">
        <v>99</v>
      </c>
      <c r="E18" s="83" t="s">
        <v>29</v>
      </c>
      <c r="F18" s="38">
        <v>5</v>
      </c>
      <c r="G18" s="24"/>
      <c r="H18" s="142" t="s">
        <v>17</v>
      </c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4"/>
      <c r="AH18" s="12" t="str">
        <f t="shared" si="0"/>
        <v>Kur'an-ı Kerim’in Diğer İsimleri</v>
      </c>
      <c r="AI18" s="13">
        <f>O73</f>
        <v>65.71428571428571</v>
      </c>
      <c r="AJ18" s="11">
        <f t="shared" si="1"/>
      </c>
    </row>
    <row r="19" spans="2:36" ht="19.5" customHeight="1">
      <c r="B19" s="1"/>
      <c r="C19" s="37">
        <v>11</v>
      </c>
      <c r="D19" s="83" t="s">
        <v>99</v>
      </c>
      <c r="E19" s="83"/>
      <c r="F19" s="38">
        <v>5</v>
      </c>
      <c r="G19" s="24"/>
      <c r="H19" s="31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3"/>
      <c r="AH19" s="12" t="str">
        <f t="shared" si="0"/>
        <v>Kur'an-ı Kerim’in Diğer İsimleri</v>
      </c>
      <c r="AI19" s="13">
        <f>P73</f>
        <v>94.28571428571429</v>
      </c>
      <c r="AJ19" s="11">
        <f t="shared" si="1"/>
      </c>
    </row>
    <row r="20" spans="2:36" ht="19.5" customHeight="1">
      <c r="B20" s="1"/>
      <c r="C20" s="37">
        <v>12</v>
      </c>
      <c r="D20" s="83" t="s">
        <v>99</v>
      </c>
      <c r="E20" s="83"/>
      <c r="F20" s="38">
        <v>5</v>
      </c>
      <c r="G20" s="24"/>
      <c r="H20" s="31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3"/>
      <c r="AH20" s="12" t="str">
        <f t="shared" si="0"/>
        <v>Kur'an-ı Kerim’in Diğer İsimleri</v>
      </c>
      <c r="AI20" s="13">
        <f>Q73</f>
        <v>42.857142857142854</v>
      </c>
      <c r="AJ20" s="11" t="str">
        <f t="shared" si="1"/>
        <v>    * Kur'an-ı Kerim’in Diğer İsimleri</v>
      </c>
    </row>
    <row r="21" spans="2:36" ht="19.5" customHeight="1">
      <c r="B21" s="1"/>
      <c r="C21" s="37">
        <v>13</v>
      </c>
      <c r="D21" s="83" t="s">
        <v>98</v>
      </c>
      <c r="E21" s="83"/>
      <c r="F21" s="38">
        <v>5</v>
      </c>
      <c r="G21" s="24"/>
      <c r="H21" s="31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3"/>
      <c r="AH21" s="12" t="str">
        <f t="shared" si="0"/>
        <v>Kur’an-ı Kerim’in özellikleri</v>
      </c>
      <c r="AI21" s="13">
        <f>R73</f>
        <v>85.71428571428571</v>
      </c>
      <c r="AJ21" s="11">
        <f t="shared" si="1"/>
      </c>
    </row>
    <row r="22" spans="2:36" ht="19.5" customHeight="1">
      <c r="B22" s="1"/>
      <c r="C22" s="37">
        <v>14</v>
      </c>
      <c r="D22" s="83" t="s">
        <v>98</v>
      </c>
      <c r="E22" s="83"/>
      <c r="F22" s="38">
        <v>5</v>
      </c>
      <c r="G22" s="24"/>
      <c r="H22" s="31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3"/>
      <c r="AH22" s="12" t="str">
        <f t="shared" si="0"/>
        <v>Kur’an-ı Kerim’in özellikleri</v>
      </c>
      <c r="AI22" s="13">
        <f>S73</f>
        <v>94.28571428571429</v>
      </c>
      <c r="AJ22" s="11">
        <f t="shared" si="1"/>
      </c>
    </row>
    <row r="23" spans="2:36" ht="19.5" customHeight="1">
      <c r="B23" s="1"/>
      <c r="C23" s="37">
        <v>15</v>
      </c>
      <c r="D23" s="83" t="s">
        <v>98</v>
      </c>
      <c r="E23" s="83"/>
      <c r="F23" s="38">
        <v>5</v>
      </c>
      <c r="G23" s="24"/>
      <c r="H23" s="31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3"/>
      <c r="AH23" s="12" t="str">
        <f t="shared" si="0"/>
        <v>Kur’an-ı Kerim’in özellikleri</v>
      </c>
      <c r="AI23" s="13">
        <f>T73</f>
        <v>80</v>
      </c>
      <c r="AJ23" s="11">
        <f t="shared" si="1"/>
      </c>
    </row>
    <row r="24" spans="2:36" ht="19.5" customHeight="1">
      <c r="B24" s="1"/>
      <c r="C24" s="37">
        <v>16</v>
      </c>
      <c r="D24" s="83" t="s">
        <v>98</v>
      </c>
      <c r="E24" s="83"/>
      <c r="F24" s="38">
        <v>5</v>
      </c>
      <c r="G24" s="24"/>
      <c r="H24" s="31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3"/>
      <c r="AH24" s="12" t="str">
        <f t="shared" si="0"/>
        <v>Kur’an-ı Kerim’in özellikleri</v>
      </c>
      <c r="AI24" s="13">
        <f>U73</f>
        <v>74.28571428571429</v>
      </c>
      <c r="AJ24" s="11">
        <f t="shared" si="1"/>
      </c>
    </row>
    <row r="25" spans="2:36" ht="19.5" customHeight="1">
      <c r="B25" s="1"/>
      <c r="C25" s="37">
        <v>17</v>
      </c>
      <c r="D25" s="83" t="s">
        <v>98</v>
      </c>
      <c r="E25" s="83"/>
      <c r="F25" s="38">
        <v>5</v>
      </c>
      <c r="G25" s="24"/>
      <c r="H25" s="31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3"/>
      <c r="AH25" s="12" t="str">
        <f t="shared" si="0"/>
        <v>Kur’an-ı Kerim’in özellikleri</v>
      </c>
      <c r="AI25" s="13">
        <f>V73</f>
        <v>74.28571428571429</v>
      </c>
      <c r="AJ25" s="11">
        <f t="shared" si="1"/>
      </c>
    </row>
    <row r="26" spans="2:36" ht="19.5" customHeight="1">
      <c r="B26" s="1"/>
      <c r="C26" s="37">
        <v>18</v>
      </c>
      <c r="D26" s="83" t="s">
        <v>100</v>
      </c>
      <c r="E26" s="83"/>
      <c r="F26" s="38">
        <v>5</v>
      </c>
      <c r="G26" s="24"/>
      <c r="H26" s="31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3"/>
      <c r="AH26" s="12" t="str">
        <f t="shared" si="0"/>
        <v>Kur'an Kavramlarını Öğreniyorum: Rab, İlah, Melik, İbadet</v>
      </c>
      <c r="AI26" s="13">
        <f>W73</f>
        <v>57.142857142857146</v>
      </c>
      <c r="AJ26" s="11">
        <f t="shared" si="1"/>
      </c>
    </row>
    <row r="27" spans="2:36" ht="19.5" customHeight="1">
      <c r="B27" s="1"/>
      <c r="C27" s="37">
        <v>19</v>
      </c>
      <c r="D27" s="83" t="s">
        <v>100</v>
      </c>
      <c r="E27" s="83"/>
      <c r="F27" s="38">
        <v>5</v>
      </c>
      <c r="G27" s="24"/>
      <c r="H27" s="31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3"/>
      <c r="AH27" s="12" t="str">
        <f t="shared" si="0"/>
        <v>Kur'an Kavramlarını Öğreniyorum: Rab, İlah, Melik, İbadet</v>
      </c>
      <c r="AI27" s="13">
        <f>X73</f>
        <v>34.285714285714285</v>
      </c>
      <c r="AJ27" s="11" t="str">
        <f t="shared" si="1"/>
        <v>    * Kur'an Kavramlarını Öğreniyorum: Rab, İlah, Melik, İbadet</v>
      </c>
    </row>
    <row r="28" spans="2:36" ht="19.5" customHeight="1">
      <c r="B28" s="1"/>
      <c r="C28" s="37">
        <v>20</v>
      </c>
      <c r="D28" s="83" t="s">
        <v>101</v>
      </c>
      <c r="E28" s="83"/>
      <c r="F28" s="38">
        <v>5</v>
      </c>
      <c r="G28" s="24"/>
      <c r="H28" s="31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3"/>
      <c r="AH28" s="12" t="str">
        <f t="shared" si="0"/>
        <v>Harfler ve İsimleri </v>
      </c>
      <c r="AI28" s="13">
        <f>Y73</f>
        <v>38.857142857142854</v>
      </c>
      <c r="AJ28" s="11" t="str">
        <f aca="true" t="shared" si="2" ref="AJ28:AJ33">IF(AI28&lt;50,"    * "&amp;AH28,"")</f>
        <v>    * Harfler ve İsimleri </v>
      </c>
    </row>
    <row r="29" spans="2:36" ht="19.5" customHeight="1">
      <c r="B29" s="1"/>
      <c r="C29" s="37">
        <v>21</v>
      </c>
      <c r="D29" s="83"/>
      <c r="E29" s="83"/>
      <c r="F29" s="38"/>
      <c r="G29" s="24"/>
      <c r="H29" s="31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3"/>
      <c r="AH29" s="12">
        <f t="shared" si="0"/>
      </c>
      <c r="AI29" s="13" t="str">
        <f>Z73</f>
        <v> </v>
      </c>
      <c r="AJ29" s="11">
        <f t="shared" si="2"/>
      </c>
    </row>
    <row r="30" spans="2:36" ht="19.5" customHeight="1">
      <c r="B30" s="1"/>
      <c r="C30" s="37">
        <v>22</v>
      </c>
      <c r="D30" s="83"/>
      <c r="E30" s="83"/>
      <c r="F30" s="38"/>
      <c r="G30" s="24"/>
      <c r="H30" s="31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3"/>
      <c r="AH30" s="12">
        <f t="shared" si="0"/>
      </c>
      <c r="AI30" s="13" t="str">
        <f>AA73</f>
        <v> </v>
      </c>
      <c r="AJ30" s="11">
        <f t="shared" si="2"/>
      </c>
    </row>
    <row r="31" spans="2:36" ht="19.5" customHeight="1">
      <c r="B31" s="1"/>
      <c r="C31" s="37">
        <v>23</v>
      </c>
      <c r="D31" s="83"/>
      <c r="E31" s="83"/>
      <c r="F31" s="38"/>
      <c r="G31" s="24"/>
      <c r="H31" s="31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3"/>
      <c r="AH31" s="12">
        <f t="shared" si="0"/>
      </c>
      <c r="AI31" s="13" t="str">
        <f>AB73</f>
        <v> </v>
      </c>
      <c r="AJ31" s="11">
        <f t="shared" si="2"/>
      </c>
    </row>
    <row r="32" spans="2:36" ht="19.5" customHeight="1">
      <c r="B32" s="1"/>
      <c r="C32" s="37">
        <v>24</v>
      </c>
      <c r="D32" s="83"/>
      <c r="E32" s="83"/>
      <c r="F32" s="38"/>
      <c r="G32" s="24"/>
      <c r="H32" s="31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3"/>
      <c r="AH32" s="12">
        <f t="shared" si="0"/>
      </c>
      <c r="AI32" s="13" t="str">
        <f>AC73</f>
        <v> </v>
      </c>
      <c r="AJ32" s="11">
        <f t="shared" si="2"/>
      </c>
    </row>
    <row r="33" spans="2:36" ht="19.5" customHeight="1">
      <c r="B33" s="1"/>
      <c r="C33" s="37">
        <v>25</v>
      </c>
      <c r="D33" s="83"/>
      <c r="E33" s="83"/>
      <c r="F33" s="38"/>
      <c r="G33" s="24"/>
      <c r="H33" s="31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3"/>
      <c r="AH33" s="12">
        <f t="shared" si="0"/>
      </c>
      <c r="AI33" s="13" t="str">
        <f>AD73</f>
        <v> </v>
      </c>
      <c r="AJ33" s="11">
        <f t="shared" si="2"/>
      </c>
    </row>
    <row r="34" spans="2:35" ht="19.5" customHeight="1" thickBot="1">
      <c r="B34" s="1"/>
      <c r="C34" s="111" t="s">
        <v>8</v>
      </c>
      <c r="D34" s="112"/>
      <c r="E34" s="113"/>
      <c r="F34" s="39">
        <f>SUM(F9:F33)</f>
        <v>100</v>
      </c>
      <c r="G34" s="24"/>
      <c r="H34" s="34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6"/>
      <c r="AH34" s="12"/>
      <c r="AI34" s="13"/>
    </row>
    <row r="35" spans="2:35" ht="27" customHeight="1" thickBot="1">
      <c r="B35" s="1"/>
      <c r="C35" s="3"/>
      <c r="D35" s="3"/>
      <c r="E35" s="3"/>
      <c r="F35" s="3"/>
      <c r="G35" s="3"/>
      <c r="H35" s="24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2"/>
      <c r="AI35" s="13"/>
    </row>
    <row r="36" spans="2:35" ht="24.75" customHeight="1">
      <c r="B36" s="1"/>
      <c r="C36" s="106" t="s">
        <v>0</v>
      </c>
      <c r="D36" s="107"/>
      <c r="E36" s="107"/>
      <c r="F36" s="107" t="s">
        <v>1</v>
      </c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24" t="s">
        <v>6</v>
      </c>
      <c r="AF36" s="126" t="s">
        <v>2</v>
      </c>
      <c r="AH36" s="12"/>
      <c r="AI36" s="13"/>
    </row>
    <row r="37" spans="2:35" ht="24.75" customHeight="1">
      <c r="B37" s="1"/>
      <c r="C37" s="29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125"/>
      <c r="AF37" s="127"/>
      <c r="AH37" s="12"/>
      <c r="AI37" s="13"/>
    </row>
    <row r="38" spans="2:35" ht="15" customHeight="1">
      <c r="B38" s="1"/>
      <c r="C38" s="30">
        <v>1</v>
      </c>
      <c r="D38" s="45">
        <f>IF(Liste!C5=0," ",Liste!C5)</f>
        <v>412</v>
      </c>
      <c r="E38" s="45" t="str">
        <f>IF(Liste!D5=0," ",Liste!D5)</f>
        <v>ALİ LEVENT ÇAKIR</v>
      </c>
      <c r="F38" s="20">
        <v>5</v>
      </c>
      <c r="G38" s="20">
        <v>5</v>
      </c>
      <c r="H38" s="20">
        <v>5</v>
      </c>
      <c r="I38" s="20">
        <v>5</v>
      </c>
      <c r="J38" s="20">
        <v>5</v>
      </c>
      <c r="K38" s="20">
        <v>5</v>
      </c>
      <c r="L38" s="20">
        <v>5</v>
      </c>
      <c r="M38" s="20">
        <v>5</v>
      </c>
      <c r="N38" s="20">
        <v>5</v>
      </c>
      <c r="O38" s="20">
        <v>0</v>
      </c>
      <c r="P38" s="20">
        <v>5</v>
      </c>
      <c r="Q38" s="20">
        <v>0</v>
      </c>
      <c r="R38" s="20">
        <v>5</v>
      </c>
      <c r="S38" s="20">
        <v>5</v>
      </c>
      <c r="T38" s="20">
        <v>0</v>
      </c>
      <c r="U38" s="20">
        <v>3</v>
      </c>
      <c r="V38" s="20">
        <v>0</v>
      </c>
      <c r="W38" s="20">
        <v>0</v>
      </c>
      <c r="X38" s="20">
        <v>0</v>
      </c>
      <c r="Y38" s="20">
        <v>4</v>
      </c>
      <c r="Z38" s="20"/>
      <c r="AA38" s="20"/>
      <c r="AB38" s="20"/>
      <c r="AC38" s="20"/>
      <c r="AD38" s="20"/>
      <c r="AE38" s="43">
        <f aca="true" t="shared" si="3" ref="AE38:AE72">IF(COUNTBLANK(F38:AD38)=COLUMNS(F38:AD38)," ",IF(SUM(F38:AD38)=0,0,SUM(F38:AD38)))</f>
        <v>67</v>
      </c>
      <c r="AF38" s="44" t="str">
        <f>IF(AE38=" "," ",IF(AE38&gt;=85,"PEKİYİ",IF(AE38&gt;=70,"İYİ",IF(AE38&gt;=60,"ORTA",IF(AE38&gt;=50,"GEÇER",IF(AE38&lt;50,"GEÇMEZ"))))))</f>
        <v>ORTA</v>
      </c>
      <c r="AH38" s="12"/>
      <c r="AI38" s="13"/>
    </row>
    <row r="39" spans="2:35" ht="15" customHeight="1">
      <c r="B39" s="1"/>
      <c r="C39" s="30">
        <v>2</v>
      </c>
      <c r="D39" s="45">
        <f>IF(Liste!C6=0," ",Liste!C6)</f>
        <v>414</v>
      </c>
      <c r="E39" s="45" t="str">
        <f>IF(Liste!D6=0," ",Liste!D6)</f>
        <v>ALİHAN KARATAŞ</v>
      </c>
      <c r="F39" s="20">
        <v>5</v>
      </c>
      <c r="G39" s="20">
        <v>5</v>
      </c>
      <c r="H39" s="20">
        <v>5</v>
      </c>
      <c r="I39" s="20">
        <v>5</v>
      </c>
      <c r="J39" s="20">
        <v>5</v>
      </c>
      <c r="K39" s="20">
        <v>5</v>
      </c>
      <c r="L39" s="20">
        <v>5</v>
      </c>
      <c r="M39" s="20">
        <v>5</v>
      </c>
      <c r="N39" s="20">
        <v>5</v>
      </c>
      <c r="O39" s="20">
        <v>0</v>
      </c>
      <c r="P39" s="20">
        <v>5</v>
      </c>
      <c r="Q39" s="20">
        <v>0</v>
      </c>
      <c r="R39" s="20">
        <v>5</v>
      </c>
      <c r="S39" s="20">
        <v>5</v>
      </c>
      <c r="T39" s="20">
        <v>5</v>
      </c>
      <c r="U39" s="20">
        <v>5</v>
      </c>
      <c r="V39" s="20">
        <v>5</v>
      </c>
      <c r="W39" s="20">
        <v>0</v>
      </c>
      <c r="X39" s="20">
        <v>0</v>
      </c>
      <c r="Y39" s="20">
        <v>4</v>
      </c>
      <c r="Z39" s="20"/>
      <c r="AA39" s="20"/>
      <c r="AB39" s="20"/>
      <c r="AC39" s="20"/>
      <c r="AD39" s="20"/>
      <c r="AE39" s="43">
        <f t="shared" si="3"/>
        <v>79</v>
      </c>
      <c r="AF39" s="44" t="str">
        <f aca="true" t="shared" si="4" ref="AF39:AF72">IF(AE39=" "," ",IF(AE39&gt;=85,"PEKİYİ",IF(AE39&gt;=70,"İYİ",IF(AE39&gt;=60,"ORTA",IF(AE39&gt;=50,"GEÇER",IF(AE39&lt;50,"GEÇMEZ",0))))))</f>
        <v>İYİ</v>
      </c>
      <c r="AH39" s="12"/>
      <c r="AI39" s="13"/>
    </row>
    <row r="40" spans="2:35" ht="15" customHeight="1">
      <c r="B40" s="1"/>
      <c r="C40" s="30">
        <v>3</v>
      </c>
      <c r="D40" s="45">
        <f>IF(Liste!C7=0," ",Liste!C7)</f>
        <v>161</v>
      </c>
      <c r="E40" s="45" t="str">
        <f>IF(Liste!D7=0," ",Liste!D7)</f>
        <v>BERAT CAN ÜLKER</v>
      </c>
      <c r="F40" s="20">
        <v>0</v>
      </c>
      <c r="G40" s="20">
        <v>5</v>
      </c>
      <c r="H40" s="20">
        <v>5</v>
      </c>
      <c r="I40" s="20">
        <v>5</v>
      </c>
      <c r="J40" s="20">
        <v>0</v>
      </c>
      <c r="K40" s="20">
        <v>5</v>
      </c>
      <c r="L40" s="20">
        <v>0</v>
      </c>
      <c r="M40" s="20">
        <v>5</v>
      </c>
      <c r="N40" s="20">
        <v>5</v>
      </c>
      <c r="O40" s="20">
        <v>5</v>
      </c>
      <c r="P40" s="20">
        <v>5</v>
      </c>
      <c r="Q40" s="20">
        <v>0</v>
      </c>
      <c r="R40" s="20">
        <v>5</v>
      </c>
      <c r="S40" s="20">
        <v>5</v>
      </c>
      <c r="T40" s="20">
        <v>5</v>
      </c>
      <c r="U40" s="20">
        <v>5</v>
      </c>
      <c r="V40" s="20">
        <v>0</v>
      </c>
      <c r="W40" s="20">
        <v>5</v>
      </c>
      <c r="X40" s="20">
        <v>5</v>
      </c>
      <c r="Y40" s="20">
        <v>0</v>
      </c>
      <c r="Z40" s="20"/>
      <c r="AA40" s="20"/>
      <c r="AB40" s="20"/>
      <c r="AC40" s="20"/>
      <c r="AD40" s="20"/>
      <c r="AE40" s="43">
        <f t="shared" si="3"/>
        <v>70</v>
      </c>
      <c r="AF40" s="44" t="str">
        <f t="shared" si="4"/>
        <v>İYİ</v>
      </c>
      <c r="AH40" s="12"/>
      <c r="AI40" s="13"/>
    </row>
    <row r="41" spans="2:35" ht="15" customHeight="1">
      <c r="B41" s="1"/>
      <c r="C41" s="30">
        <v>4</v>
      </c>
      <c r="D41" s="45">
        <f>IF(Liste!C8=0," ",Liste!C8)</f>
        <v>178</v>
      </c>
      <c r="E41" s="45" t="str">
        <f>IF(Liste!D8=0," ",Liste!D8)</f>
        <v>BERK TEKİN</v>
      </c>
      <c r="F41" s="20">
        <v>5</v>
      </c>
      <c r="G41" s="20">
        <v>0</v>
      </c>
      <c r="H41" s="20">
        <v>5</v>
      </c>
      <c r="I41" s="20">
        <v>5</v>
      </c>
      <c r="J41" s="20">
        <v>5</v>
      </c>
      <c r="K41" s="20">
        <v>5</v>
      </c>
      <c r="L41" s="20">
        <v>5</v>
      </c>
      <c r="M41" s="20">
        <v>5</v>
      </c>
      <c r="N41" s="20">
        <v>0</v>
      </c>
      <c r="O41" s="20">
        <v>5</v>
      </c>
      <c r="P41" s="20">
        <v>0</v>
      </c>
      <c r="Q41" s="20">
        <v>5</v>
      </c>
      <c r="R41" s="20">
        <v>5</v>
      </c>
      <c r="S41" s="20">
        <v>5</v>
      </c>
      <c r="T41" s="20">
        <v>0</v>
      </c>
      <c r="U41" s="20">
        <v>5</v>
      </c>
      <c r="V41" s="20">
        <v>0</v>
      </c>
      <c r="W41" s="20">
        <v>0</v>
      </c>
      <c r="X41" s="20">
        <v>0</v>
      </c>
      <c r="Y41" s="20">
        <v>4</v>
      </c>
      <c r="Z41" s="20"/>
      <c r="AA41" s="20"/>
      <c r="AB41" s="20"/>
      <c r="AC41" s="20"/>
      <c r="AD41" s="20"/>
      <c r="AE41" s="43">
        <f t="shared" si="3"/>
        <v>64</v>
      </c>
      <c r="AF41" s="44" t="str">
        <f t="shared" si="4"/>
        <v>ORTA</v>
      </c>
      <c r="AH41" s="12"/>
      <c r="AI41" s="13"/>
    </row>
    <row r="42" spans="2:34" ht="15" customHeight="1">
      <c r="B42" s="1"/>
      <c r="C42" s="30">
        <v>5</v>
      </c>
      <c r="D42" s="45">
        <f>IF(Liste!C9=0," ",Liste!C9)</f>
        <v>137</v>
      </c>
      <c r="E42" s="45" t="str">
        <f>IF(Liste!D9=0," ",Liste!D9)</f>
        <v>BERKAN DELİÇ</v>
      </c>
      <c r="F42" s="20">
        <v>3</v>
      </c>
      <c r="G42" s="20">
        <v>5</v>
      </c>
      <c r="H42" s="20">
        <v>5</v>
      </c>
      <c r="I42" s="20">
        <v>0</v>
      </c>
      <c r="J42" s="20">
        <v>5</v>
      </c>
      <c r="K42" s="20">
        <v>0</v>
      </c>
      <c r="L42" s="20">
        <v>5</v>
      </c>
      <c r="M42" s="20">
        <v>5</v>
      </c>
      <c r="N42" s="20">
        <v>5</v>
      </c>
      <c r="O42" s="20">
        <v>5</v>
      </c>
      <c r="P42" s="20">
        <v>5</v>
      </c>
      <c r="Q42" s="20">
        <v>0</v>
      </c>
      <c r="R42" s="20">
        <v>4</v>
      </c>
      <c r="S42" s="20">
        <v>0</v>
      </c>
      <c r="T42" s="20">
        <v>5</v>
      </c>
      <c r="U42" s="20">
        <v>5</v>
      </c>
      <c r="V42" s="20">
        <v>5</v>
      </c>
      <c r="W42" s="20">
        <v>5</v>
      </c>
      <c r="X42" s="20">
        <v>5</v>
      </c>
      <c r="Y42" s="20">
        <v>0</v>
      </c>
      <c r="Z42" s="20"/>
      <c r="AA42" s="20"/>
      <c r="AB42" s="20"/>
      <c r="AC42" s="20"/>
      <c r="AD42" s="20"/>
      <c r="AE42" s="43">
        <f t="shared" si="3"/>
        <v>72</v>
      </c>
      <c r="AF42" s="44" t="str">
        <f t="shared" si="4"/>
        <v>İYİ</v>
      </c>
      <c r="AH42" s="14"/>
    </row>
    <row r="43" spans="2:34" ht="15" customHeight="1">
      <c r="B43" s="1"/>
      <c r="C43" s="30">
        <v>6</v>
      </c>
      <c r="D43" s="45">
        <f>IF(Liste!C10=0," ",Liste!C10)</f>
        <v>155</v>
      </c>
      <c r="E43" s="45" t="str">
        <f>IF(Liste!D10=0," ",Liste!D10)</f>
        <v>DOĞUKAN YILMAZ</v>
      </c>
      <c r="F43" s="20">
        <v>3</v>
      </c>
      <c r="G43" s="20">
        <v>5</v>
      </c>
      <c r="H43" s="20">
        <v>5</v>
      </c>
      <c r="I43" s="20">
        <v>0</v>
      </c>
      <c r="J43" s="20">
        <v>5</v>
      </c>
      <c r="K43" s="20">
        <v>5</v>
      </c>
      <c r="L43" s="20">
        <v>5</v>
      </c>
      <c r="M43" s="20">
        <v>5</v>
      </c>
      <c r="N43" s="20">
        <v>5</v>
      </c>
      <c r="O43" s="20">
        <v>5</v>
      </c>
      <c r="P43" s="20">
        <v>5</v>
      </c>
      <c r="Q43" s="20">
        <v>0</v>
      </c>
      <c r="R43" s="20">
        <v>5</v>
      </c>
      <c r="S43" s="20">
        <v>5</v>
      </c>
      <c r="T43" s="20">
        <v>5</v>
      </c>
      <c r="U43" s="20">
        <v>5</v>
      </c>
      <c r="V43" s="20">
        <v>5</v>
      </c>
      <c r="W43" s="20">
        <v>5</v>
      </c>
      <c r="X43" s="20">
        <v>0</v>
      </c>
      <c r="Y43" s="20">
        <v>0</v>
      </c>
      <c r="Z43" s="20"/>
      <c r="AA43" s="20"/>
      <c r="AB43" s="20"/>
      <c r="AC43" s="20"/>
      <c r="AD43" s="20"/>
      <c r="AE43" s="43">
        <f t="shared" si="3"/>
        <v>78</v>
      </c>
      <c r="AF43" s="44" t="str">
        <f t="shared" si="4"/>
        <v>İYİ</v>
      </c>
      <c r="AH43" s="14"/>
    </row>
    <row r="44" spans="2:34" ht="15" customHeight="1">
      <c r="B44" s="1"/>
      <c r="C44" s="30">
        <v>7</v>
      </c>
      <c r="D44" s="45">
        <f>IF(Liste!C11=0," ",Liste!C11)</f>
        <v>125</v>
      </c>
      <c r="E44" s="45" t="str">
        <f>IF(Liste!D11=0," ",Liste!D11)</f>
        <v>DURMUŞ KAYA</v>
      </c>
      <c r="F44" s="20">
        <v>3</v>
      </c>
      <c r="G44" s="20">
        <v>0</v>
      </c>
      <c r="H44" s="20">
        <v>5</v>
      </c>
      <c r="I44" s="20">
        <v>0</v>
      </c>
      <c r="J44" s="20">
        <v>5</v>
      </c>
      <c r="K44" s="20">
        <v>5</v>
      </c>
      <c r="L44" s="20">
        <v>5</v>
      </c>
      <c r="M44" s="20">
        <v>5</v>
      </c>
      <c r="N44" s="20">
        <v>5</v>
      </c>
      <c r="O44" s="20">
        <v>5</v>
      </c>
      <c r="P44" s="20">
        <v>5</v>
      </c>
      <c r="Q44" s="20">
        <v>0</v>
      </c>
      <c r="R44" s="20">
        <v>3</v>
      </c>
      <c r="S44" s="20">
        <v>5</v>
      </c>
      <c r="T44" s="20">
        <v>5</v>
      </c>
      <c r="U44" s="20">
        <v>5</v>
      </c>
      <c r="V44" s="20">
        <v>5</v>
      </c>
      <c r="W44" s="20">
        <v>5</v>
      </c>
      <c r="X44" s="20">
        <v>5</v>
      </c>
      <c r="Y44" s="20">
        <v>0</v>
      </c>
      <c r="Z44" s="20"/>
      <c r="AA44" s="20"/>
      <c r="AB44" s="20"/>
      <c r="AC44" s="20"/>
      <c r="AD44" s="20"/>
      <c r="AE44" s="43">
        <f t="shared" si="3"/>
        <v>76</v>
      </c>
      <c r="AF44" s="44" t="str">
        <f t="shared" si="4"/>
        <v>İYİ</v>
      </c>
      <c r="AH44" s="14"/>
    </row>
    <row r="45" spans="2:34" ht="15" customHeight="1">
      <c r="B45" s="1"/>
      <c r="C45" s="30">
        <v>8</v>
      </c>
      <c r="D45" s="45">
        <f>IF(Liste!C12=0," ",Liste!C12)</f>
        <v>169</v>
      </c>
      <c r="E45" s="45" t="str">
        <f>IF(Liste!D12=0," ",Liste!D12)</f>
        <v>EMİR AKSAKAL</v>
      </c>
      <c r="F45" s="20">
        <v>5</v>
      </c>
      <c r="G45" s="20">
        <v>5</v>
      </c>
      <c r="H45" s="20">
        <v>5</v>
      </c>
      <c r="I45" s="20">
        <v>5</v>
      </c>
      <c r="J45" s="20">
        <v>5</v>
      </c>
      <c r="K45" s="20">
        <v>5</v>
      </c>
      <c r="L45" s="20">
        <v>5</v>
      </c>
      <c r="M45" s="20">
        <v>0</v>
      </c>
      <c r="N45" s="20">
        <v>0</v>
      </c>
      <c r="O45" s="20">
        <v>5</v>
      </c>
      <c r="P45" s="20">
        <v>5</v>
      </c>
      <c r="Q45" s="20">
        <v>0</v>
      </c>
      <c r="R45" s="20">
        <v>5</v>
      </c>
      <c r="S45" s="20">
        <v>5</v>
      </c>
      <c r="T45" s="20">
        <v>0</v>
      </c>
      <c r="U45" s="20">
        <v>3</v>
      </c>
      <c r="V45" s="20">
        <v>0</v>
      </c>
      <c r="W45" s="20">
        <v>0</v>
      </c>
      <c r="X45" s="20">
        <v>0</v>
      </c>
      <c r="Y45" s="20">
        <v>5</v>
      </c>
      <c r="Z45" s="20"/>
      <c r="AA45" s="20"/>
      <c r="AB45" s="20"/>
      <c r="AC45" s="20"/>
      <c r="AD45" s="20"/>
      <c r="AE45" s="43">
        <f t="shared" si="3"/>
        <v>63</v>
      </c>
      <c r="AF45" s="44" t="str">
        <f t="shared" si="4"/>
        <v>ORTA</v>
      </c>
      <c r="AH45" s="14"/>
    </row>
    <row r="46" spans="2:34" ht="15" customHeight="1">
      <c r="B46" s="1"/>
      <c r="C46" s="30">
        <v>9</v>
      </c>
      <c r="D46" s="45">
        <f>IF(Liste!C13=0," ",Liste!C13)</f>
        <v>120</v>
      </c>
      <c r="E46" s="45" t="str">
        <f>IF(Liste!D13=0," ",Liste!D13)</f>
        <v>EMİRHAN ÖNAL</v>
      </c>
      <c r="F46" s="20">
        <v>5</v>
      </c>
      <c r="G46" s="20">
        <v>0</v>
      </c>
      <c r="H46" s="20">
        <v>5</v>
      </c>
      <c r="I46" s="20">
        <v>5</v>
      </c>
      <c r="J46" s="20">
        <v>5</v>
      </c>
      <c r="K46" s="20">
        <v>5</v>
      </c>
      <c r="L46" s="20">
        <v>5</v>
      </c>
      <c r="M46" s="20">
        <v>5</v>
      </c>
      <c r="N46" s="20">
        <v>0</v>
      </c>
      <c r="O46" s="20">
        <v>5</v>
      </c>
      <c r="P46" s="20">
        <v>5</v>
      </c>
      <c r="Q46" s="20">
        <v>5</v>
      </c>
      <c r="R46" s="20">
        <v>5</v>
      </c>
      <c r="S46" s="20">
        <v>5</v>
      </c>
      <c r="T46" s="20">
        <v>5</v>
      </c>
      <c r="U46" s="20">
        <v>3</v>
      </c>
      <c r="V46" s="20">
        <v>5</v>
      </c>
      <c r="W46" s="20">
        <v>0</v>
      </c>
      <c r="X46" s="20">
        <v>0</v>
      </c>
      <c r="Y46" s="20">
        <v>4</v>
      </c>
      <c r="Z46" s="20"/>
      <c r="AA46" s="20"/>
      <c r="AB46" s="20"/>
      <c r="AC46" s="20"/>
      <c r="AD46" s="20"/>
      <c r="AE46" s="43">
        <f t="shared" si="3"/>
        <v>77</v>
      </c>
      <c r="AF46" s="44" t="str">
        <f t="shared" si="4"/>
        <v>İYİ</v>
      </c>
      <c r="AH46" s="14"/>
    </row>
    <row r="47" spans="2:34" ht="15" customHeight="1">
      <c r="B47" s="1"/>
      <c r="C47" s="30">
        <v>10</v>
      </c>
      <c r="D47" s="45">
        <f>IF(Liste!C14=0," ",Liste!C14)</f>
        <v>173</v>
      </c>
      <c r="E47" s="45" t="str">
        <f>IF(Liste!D14=0," ",Liste!D14)</f>
        <v>ENES GÜLŞEN</v>
      </c>
      <c r="F47" s="20">
        <v>5</v>
      </c>
      <c r="G47" s="20">
        <v>5</v>
      </c>
      <c r="H47" s="20">
        <v>5</v>
      </c>
      <c r="I47" s="20">
        <v>5</v>
      </c>
      <c r="J47" s="20">
        <v>5</v>
      </c>
      <c r="K47" s="20">
        <v>5</v>
      </c>
      <c r="L47" s="20">
        <v>5</v>
      </c>
      <c r="M47" s="20">
        <v>0</v>
      </c>
      <c r="N47" s="20">
        <v>0</v>
      </c>
      <c r="O47" s="20">
        <v>5</v>
      </c>
      <c r="P47" s="20">
        <v>5</v>
      </c>
      <c r="Q47" s="20">
        <v>5</v>
      </c>
      <c r="R47" s="20">
        <v>5</v>
      </c>
      <c r="S47" s="20">
        <v>5</v>
      </c>
      <c r="T47" s="20">
        <v>5</v>
      </c>
      <c r="U47" s="20">
        <v>5</v>
      </c>
      <c r="V47" s="20">
        <v>5</v>
      </c>
      <c r="W47" s="20">
        <v>0</v>
      </c>
      <c r="X47" s="20">
        <v>0</v>
      </c>
      <c r="Y47" s="20">
        <v>5</v>
      </c>
      <c r="Z47" s="20"/>
      <c r="AA47" s="20"/>
      <c r="AB47" s="20"/>
      <c r="AC47" s="20"/>
      <c r="AD47" s="20"/>
      <c r="AE47" s="43">
        <f t="shared" si="3"/>
        <v>80</v>
      </c>
      <c r="AF47" s="44" t="str">
        <f t="shared" si="4"/>
        <v>İYİ</v>
      </c>
      <c r="AH47" s="14"/>
    </row>
    <row r="48" spans="2:34" ht="15" customHeight="1">
      <c r="B48" s="1"/>
      <c r="C48" s="30">
        <v>11</v>
      </c>
      <c r="D48" s="45">
        <f>IF(Liste!C15=0," ",Liste!C15)</f>
        <v>439</v>
      </c>
      <c r="E48" s="45" t="str">
        <f>IF(Liste!D15=0," ",Liste!D15)</f>
        <v>ENES BERK BALABANOĞLU</v>
      </c>
      <c r="F48" s="20">
        <v>5</v>
      </c>
      <c r="G48" s="20">
        <v>5</v>
      </c>
      <c r="H48" s="20">
        <v>0</v>
      </c>
      <c r="I48" s="20">
        <v>5</v>
      </c>
      <c r="J48" s="20">
        <v>5</v>
      </c>
      <c r="K48" s="20">
        <v>0</v>
      </c>
      <c r="L48" s="20">
        <v>5</v>
      </c>
      <c r="M48" s="20">
        <v>5</v>
      </c>
      <c r="N48" s="20">
        <v>0</v>
      </c>
      <c r="O48" s="20">
        <v>0</v>
      </c>
      <c r="P48" s="20">
        <v>5</v>
      </c>
      <c r="Q48" s="20">
        <v>5</v>
      </c>
      <c r="R48" s="20">
        <v>5</v>
      </c>
      <c r="S48" s="20">
        <v>5</v>
      </c>
      <c r="T48" s="20">
        <v>5</v>
      </c>
      <c r="U48" s="20">
        <v>3</v>
      </c>
      <c r="V48" s="20">
        <v>5</v>
      </c>
      <c r="W48" s="20">
        <v>5</v>
      </c>
      <c r="X48" s="20">
        <v>0</v>
      </c>
      <c r="Y48" s="20">
        <v>3</v>
      </c>
      <c r="Z48" s="20"/>
      <c r="AA48" s="20"/>
      <c r="AB48" s="20"/>
      <c r="AC48" s="20"/>
      <c r="AD48" s="20"/>
      <c r="AE48" s="43">
        <f t="shared" si="3"/>
        <v>71</v>
      </c>
      <c r="AF48" s="44" t="str">
        <f t="shared" si="4"/>
        <v>İYİ</v>
      </c>
      <c r="AH48" s="14"/>
    </row>
    <row r="49" spans="2:34" ht="15" customHeight="1">
      <c r="B49" s="1"/>
      <c r="C49" s="30">
        <v>12</v>
      </c>
      <c r="D49" s="45">
        <f>IF(Liste!C16=0," ",Liste!C16)</f>
        <v>127</v>
      </c>
      <c r="E49" s="45" t="str">
        <f>IF(Liste!D16=0," ",Liste!D16)</f>
        <v>ENİS YUŞA BENLİ</v>
      </c>
      <c r="F49" s="20">
        <v>0</v>
      </c>
      <c r="G49" s="20">
        <v>5</v>
      </c>
      <c r="H49" s="20">
        <v>5</v>
      </c>
      <c r="I49" s="20">
        <v>0</v>
      </c>
      <c r="J49" s="20">
        <v>5</v>
      </c>
      <c r="K49" s="20">
        <v>5</v>
      </c>
      <c r="L49" s="20">
        <v>0</v>
      </c>
      <c r="M49" s="20">
        <v>5</v>
      </c>
      <c r="N49" s="20">
        <v>5</v>
      </c>
      <c r="O49" s="20">
        <v>5</v>
      </c>
      <c r="P49" s="20">
        <v>5</v>
      </c>
      <c r="Q49" s="20">
        <v>0</v>
      </c>
      <c r="R49" s="20">
        <v>4</v>
      </c>
      <c r="S49" s="20">
        <v>5</v>
      </c>
      <c r="T49" s="20">
        <v>5</v>
      </c>
      <c r="U49" s="20">
        <v>5</v>
      </c>
      <c r="V49" s="20">
        <v>5</v>
      </c>
      <c r="W49" s="20">
        <v>5</v>
      </c>
      <c r="X49" s="20">
        <v>5</v>
      </c>
      <c r="Y49" s="20">
        <v>0</v>
      </c>
      <c r="Z49" s="20"/>
      <c r="AA49" s="20"/>
      <c r="AB49" s="20"/>
      <c r="AC49" s="20"/>
      <c r="AD49" s="20"/>
      <c r="AE49" s="43">
        <f t="shared" si="3"/>
        <v>74</v>
      </c>
      <c r="AF49" s="44" t="str">
        <f t="shared" si="4"/>
        <v>İYİ</v>
      </c>
      <c r="AH49" s="14"/>
    </row>
    <row r="50" spans="2:34" ht="15" customHeight="1">
      <c r="B50" s="1"/>
      <c r="C50" s="30">
        <v>13</v>
      </c>
      <c r="D50" s="45">
        <f>IF(Liste!C17=0," ",Liste!C17)</f>
        <v>156</v>
      </c>
      <c r="E50" s="45" t="str">
        <f>IF(Liste!D17=0," ",Liste!D17)</f>
        <v>ERKAN KUZGÖLCÜK</v>
      </c>
      <c r="F50" s="20">
        <v>5</v>
      </c>
      <c r="G50" s="20">
        <v>0</v>
      </c>
      <c r="H50" s="20">
        <v>5</v>
      </c>
      <c r="I50" s="20">
        <v>5</v>
      </c>
      <c r="J50" s="20">
        <v>5</v>
      </c>
      <c r="K50" s="20">
        <v>5</v>
      </c>
      <c r="L50" s="20">
        <v>5</v>
      </c>
      <c r="M50" s="20">
        <v>5</v>
      </c>
      <c r="N50" s="20">
        <v>0</v>
      </c>
      <c r="O50" s="20">
        <v>5</v>
      </c>
      <c r="P50" s="20">
        <v>5</v>
      </c>
      <c r="Q50" s="20">
        <v>0</v>
      </c>
      <c r="R50" s="20">
        <v>5</v>
      </c>
      <c r="S50" s="20">
        <v>5</v>
      </c>
      <c r="T50" s="20">
        <v>5</v>
      </c>
      <c r="U50" s="20">
        <v>0</v>
      </c>
      <c r="V50" s="20">
        <v>5</v>
      </c>
      <c r="W50" s="20">
        <v>0</v>
      </c>
      <c r="X50" s="20">
        <v>0</v>
      </c>
      <c r="Y50" s="20">
        <v>2</v>
      </c>
      <c r="Z50" s="20"/>
      <c r="AA50" s="20"/>
      <c r="AB50" s="20"/>
      <c r="AC50" s="20"/>
      <c r="AD50" s="20"/>
      <c r="AE50" s="43">
        <f t="shared" si="3"/>
        <v>67</v>
      </c>
      <c r="AF50" s="44" t="str">
        <f t="shared" si="4"/>
        <v>ORTA</v>
      </c>
      <c r="AH50" s="14"/>
    </row>
    <row r="51" spans="2:34" ht="15" customHeight="1">
      <c r="B51" s="1"/>
      <c r="C51" s="30">
        <v>14</v>
      </c>
      <c r="D51" s="45">
        <f>IF(Liste!C18=0," ",Liste!C18)</f>
        <v>151</v>
      </c>
      <c r="E51" s="45" t="str">
        <f>IF(Liste!D18=0," ",Liste!D18)</f>
        <v>EYÜP DEMİREL</v>
      </c>
      <c r="F51" s="20">
        <v>3</v>
      </c>
      <c r="G51" s="20">
        <v>0</v>
      </c>
      <c r="H51" s="20">
        <v>0</v>
      </c>
      <c r="I51" s="20">
        <v>0</v>
      </c>
      <c r="J51" s="20">
        <v>0</v>
      </c>
      <c r="K51" s="20">
        <v>5</v>
      </c>
      <c r="L51" s="20">
        <v>0</v>
      </c>
      <c r="M51" s="20">
        <v>5</v>
      </c>
      <c r="N51" s="20">
        <v>5</v>
      </c>
      <c r="O51" s="20">
        <v>5</v>
      </c>
      <c r="P51" s="20">
        <v>5</v>
      </c>
      <c r="Q51" s="20">
        <v>5</v>
      </c>
      <c r="R51" s="20">
        <v>5</v>
      </c>
      <c r="S51" s="20">
        <v>5</v>
      </c>
      <c r="T51" s="20">
        <v>5</v>
      </c>
      <c r="U51" s="20">
        <v>5</v>
      </c>
      <c r="V51" s="20">
        <v>5</v>
      </c>
      <c r="W51" s="20">
        <v>5</v>
      </c>
      <c r="X51" s="20">
        <v>0</v>
      </c>
      <c r="Y51" s="20">
        <v>0</v>
      </c>
      <c r="Z51" s="20"/>
      <c r="AA51" s="20"/>
      <c r="AB51" s="20"/>
      <c r="AC51" s="20"/>
      <c r="AD51" s="20"/>
      <c r="AE51" s="43">
        <f t="shared" si="3"/>
        <v>63</v>
      </c>
      <c r="AF51" s="44" t="str">
        <f t="shared" si="4"/>
        <v>ORTA</v>
      </c>
      <c r="AH51" s="14"/>
    </row>
    <row r="52" spans="2:34" ht="15" customHeight="1">
      <c r="B52" s="1"/>
      <c r="C52" s="30">
        <v>15</v>
      </c>
      <c r="D52" s="45">
        <f>IF(Liste!C19=0," ",Liste!C19)</f>
        <v>171</v>
      </c>
      <c r="E52" s="45" t="str">
        <f>IF(Liste!D19=0," ",Liste!D19)</f>
        <v>FATİH NERGİZ</v>
      </c>
      <c r="F52" s="20">
        <v>3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5</v>
      </c>
      <c r="O52" s="20">
        <v>0</v>
      </c>
      <c r="P52" s="20">
        <v>5</v>
      </c>
      <c r="Q52" s="20">
        <v>0</v>
      </c>
      <c r="R52" s="20">
        <v>5</v>
      </c>
      <c r="S52" s="20">
        <v>5</v>
      </c>
      <c r="T52" s="20">
        <v>5</v>
      </c>
      <c r="U52" s="20">
        <v>5</v>
      </c>
      <c r="V52" s="20">
        <v>5</v>
      </c>
      <c r="W52" s="20">
        <v>5</v>
      </c>
      <c r="X52" s="20">
        <v>5</v>
      </c>
      <c r="Y52" s="20">
        <v>0</v>
      </c>
      <c r="Z52" s="20"/>
      <c r="AA52" s="20"/>
      <c r="AB52" s="20"/>
      <c r="AC52" s="20"/>
      <c r="AD52" s="20"/>
      <c r="AE52" s="43">
        <f t="shared" si="3"/>
        <v>48</v>
      </c>
      <c r="AF52" s="44" t="str">
        <f t="shared" si="4"/>
        <v>GEÇMEZ</v>
      </c>
      <c r="AH52" s="14"/>
    </row>
    <row r="53" spans="2:34" ht="15" customHeight="1">
      <c r="B53" s="1"/>
      <c r="C53" s="30">
        <v>16</v>
      </c>
      <c r="D53" s="45">
        <f>IF(Liste!C20=0," ",Liste!C20)</f>
        <v>154</v>
      </c>
      <c r="E53" s="45" t="str">
        <f>IF(Liste!D20=0," ",Liste!D20)</f>
        <v>GAZİ CAN YILMAZ</v>
      </c>
      <c r="F53" s="20">
        <v>5</v>
      </c>
      <c r="G53" s="20">
        <v>5</v>
      </c>
      <c r="H53" s="20">
        <v>5</v>
      </c>
      <c r="I53" s="20">
        <v>5</v>
      </c>
      <c r="J53" s="20">
        <v>5</v>
      </c>
      <c r="K53" s="20">
        <v>5</v>
      </c>
      <c r="L53" s="20">
        <v>5</v>
      </c>
      <c r="M53" s="20">
        <v>5</v>
      </c>
      <c r="N53" s="20">
        <v>5</v>
      </c>
      <c r="O53" s="20">
        <v>5</v>
      </c>
      <c r="P53" s="20">
        <v>5</v>
      </c>
      <c r="Q53" s="20">
        <v>5</v>
      </c>
      <c r="R53" s="20">
        <v>5</v>
      </c>
      <c r="S53" s="20">
        <v>5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5</v>
      </c>
      <c r="Z53" s="20"/>
      <c r="AA53" s="20"/>
      <c r="AB53" s="20"/>
      <c r="AC53" s="20"/>
      <c r="AD53" s="20"/>
      <c r="AE53" s="43">
        <f t="shared" si="3"/>
        <v>75</v>
      </c>
      <c r="AF53" s="44" t="str">
        <f t="shared" si="4"/>
        <v>İYİ</v>
      </c>
      <c r="AH53" s="14"/>
    </row>
    <row r="54" spans="2:34" ht="15" customHeight="1">
      <c r="B54" s="1"/>
      <c r="C54" s="30">
        <v>17</v>
      </c>
      <c r="D54" s="45">
        <f>IF(Liste!C21=0," ",Liste!C21)</f>
        <v>401</v>
      </c>
      <c r="E54" s="45" t="str">
        <f>IF(Liste!D21=0," ",Liste!D21)</f>
        <v>GUFRAN YILMAZTÜRK</v>
      </c>
      <c r="F54" s="20">
        <v>5</v>
      </c>
      <c r="G54" s="20">
        <v>5</v>
      </c>
      <c r="H54" s="20">
        <v>5</v>
      </c>
      <c r="I54" s="20">
        <v>5</v>
      </c>
      <c r="J54" s="20">
        <v>5</v>
      </c>
      <c r="K54" s="20">
        <v>5</v>
      </c>
      <c r="L54" s="20">
        <v>5</v>
      </c>
      <c r="M54" s="20">
        <v>5</v>
      </c>
      <c r="N54" s="20">
        <v>0</v>
      </c>
      <c r="O54" s="20">
        <v>5</v>
      </c>
      <c r="P54" s="20">
        <v>5</v>
      </c>
      <c r="Q54" s="20">
        <v>5</v>
      </c>
      <c r="R54" s="20">
        <v>5</v>
      </c>
      <c r="S54" s="20">
        <v>5</v>
      </c>
      <c r="T54" s="20">
        <v>5</v>
      </c>
      <c r="U54" s="20">
        <v>0</v>
      </c>
      <c r="V54" s="20">
        <v>0</v>
      </c>
      <c r="W54" s="20">
        <v>0</v>
      </c>
      <c r="X54" s="20">
        <v>0</v>
      </c>
      <c r="Y54" s="20">
        <v>4</v>
      </c>
      <c r="Z54" s="20"/>
      <c r="AA54" s="20"/>
      <c r="AB54" s="20"/>
      <c r="AC54" s="20"/>
      <c r="AD54" s="20"/>
      <c r="AE54" s="43">
        <f t="shared" si="3"/>
        <v>74</v>
      </c>
      <c r="AF54" s="44" t="str">
        <f t="shared" si="4"/>
        <v>İYİ</v>
      </c>
      <c r="AH54" s="14"/>
    </row>
    <row r="55" spans="2:34" ht="15" customHeight="1">
      <c r="B55" s="1"/>
      <c r="C55" s="30">
        <v>18</v>
      </c>
      <c r="D55" s="45">
        <f>IF(Liste!C22=0," ",Liste!C22)</f>
        <v>322</v>
      </c>
      <c r="E55" s="45" t="str">
        <f>IF(Liste!D22=0," ",Liste!D22)</f>
        <v>GÜLCAN TÜFEK</v>
      </c>
      <c r="F55" s="20">
        <v>5</v>
      </c>
      <c r="G55" s="20">
        <v>5</v>
      </c>
      <c r="H55" s="20">
        <v>5</v>
      </c>
      <c r="I55" s="20">
        <v>5</v>
      </c>
      <c r="J55" s="20">
        <v>5</v>
      </c>
      <c r="K55" s="20">
        <v>5</v>
      </c>
      <c r="L55" s="20">
        <v>5</v>
      </c>
      <c r="M55" s="20">
        <v>5</v>
      </c>
      <c r="N55" s="20">
        <v>0</v>
      </c>
      <c r="O55" s="20">
        <v>0</v>
      </c>
      <c r="P55" s="20">
        <v>5</v>
      </c>
      <c r="Q55" s="20">
        <v>0</v>
      </c>
      <c r="R55" s="20">
        <v>0</v>
      </c>
      <c r="S55" s="20">
        <v>5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5</v>
      </c>
      <c r="Z55" s="20"/>
      <c r="AA55" s="20"/>
      <c r="AB55" s="20"/>
      <c r="AC55" s="20"/>
      <c r="AD55" s="20"/>
      <c r="AE55" s="43">
        <f t="shared" si="3"/>
        <v>55</v>
      </c>
      <c r="AF55" s="44" t="str">
        <f t="shared" si="4"/>
        <v>GEÇER</v>
      </c>
      <c r="AH55" s="14"/>
    </row>
    <row r="56" spans="2:34" ht="15" customHeight="1">
      <c r="B56" s="1"/>
      <c r="C56" s="30">
        <v>19</v>
      </c>
      <c r="D56" s="45">
        <f>IF(Liste!C23=0," ",Liste!C23)</f>
        <v>162</v>
      </c>
      <c r="E56" s="45" t="str">
        <f>IF(Liste!D23=0," ",Liste!D23)</f>
        <v>HASAN HÜSEYİN ÖZAYDIN</v>
      </c>
      <c r="F56" s="20">
        <v>5</v>
      </c>
      <c r="G56" s="20">
        <v>5</v>
      </c>
      <c r="H56" s="20">
        <v>5</v>
      </c>
      <c r="I56" s="20">
        <v>5</v>
      </c>
      <c r="J56" s="20">
        <v>5</v>
      </c>
      <c r="K56" s="20">
        <v>5</v>
      </c>
      <c r="L56" s="20">
        <v>5</v>
      </c>
      <c r="M56" s="20">
        <v>5</v>
      </c>
      <c r="N56" s="20">
        <v>5</v>
      </c>
      <c r="O56" s="20">
        <v>5</v>
      </c>
      <c r="P56" s="20">
        <v>5</v>
      </c>
      <c r="Q56" s="20">
        <v>0</v>
      </c>
      <c r="R56" s="20">
        <v>5</v>
      </c>
      <c r="S56" s="20">
        <v>5</v>
      </c>
      <c r="T56" s="20">
        <v>5</v>
      </c>
      <c r="U56" s="20">
        <v>5</v>
      </c>
      <c r="V56" s="20">
        <v>5</v>
      </c>
      <c r="W56" s="20">
        <v>5</v>
      </c>
      <c r="X56" s="20">
        <v>5</v>
      </c>
      <c r="Y56" s="20">
        <v>0</v>
      </c>
      <c r="Z56" s="20"/>
      <c r="AA56" s="20"/>
      <c r="AB56" s="20"/>
      <c r="AC56" s="20"/>
      <c r="AD56" s="20"/>
      <c r="AE56" s="43">
        <f t="shared" si="3"/>
        <v>90</v>
      </c>
      <c r="AF56" s="44" t="str">
        <f t="shared" si="4"/>
        <v>PEKİYİ</v>
      </c>
      <c r="AH56" s="14"/>
    </row>
    <row r="57" spans="2:34" ht="15" customHeight="1">
      <c r="B57" s="1"/>
      <c r="C57" s="30">
        <v>20</v>
      </c>
      <c r="D57" s="45">
        <f>IF(Liste!C24=0," ",Liste!C24)</f>
        <v>166</v>
      </c>
      <c r="E57" s="45" t="str">
        <f>IF(Liste!D24=0," ",Liste!D24)</f>
        <v>HÜSEYİN GAZİ UZUN</v>
      </c>
      <c r="F57" s="20">
        <v>0</v>
      </c>
      <c r="G57" s="20">
        <v>0</v>
      </c>
      <c r="H57" s="20">
        <v>5</v>
      </c>
      <c r="I57" s="20">
        <v>0</v>
      </c>
      <c r="J57" s="20">
        <v>5</v>
      </c>
      <c r="K57" s="20">
        <v>5</v>
      </c>
      <c r="L57" s="20">
        <v>0</v>
      </c>
      <c r="M57" s="20">
        <v>5</v>
      </c>
      <c r="N57" s="20">
        <v>5</v>
      </c>
      <c r="O57" s="20">
        <v>5</v>
      </c>
      <c r="P57" s="20">
        <v>5</v>
      </c>
      <c r="Q57" s="20">
        <v>0</v>
      </c>
      <c r="R57" s="20">
        <v>5</v>
      </c>
      <c r="S57" s="20">
        <v>5</v>
      </c>
      <c r="T57" s="20">
        <v>5</v>
      </c>
      <c r="U57" s="20">
        <v>5</v>
      </c>
      <c r="V57" s="20">
        <v>5</v>
      </c>
      <c r="W57" s="20">
        <v>5</v>
      </c>
      <c r="X57" s="20">
        <v>5</v>
      </c>
      <c r="Y57" s="20">
        <v>0</v>
      </c>
      <c r="Z57" s="20"/>
      <c r="AA57" s="20"/>
      <c r="AB57" s="20"/>
      <c r="AC57" s="20"/>
      <c r="AD57" s="20"/>
      <c r="AE57" s="43">
        <f t="shared" si="3"/>
        <v>70</v>
      </c>
      <c r="AF57" s="44" t="str">
        <f t="shared" si="4"/>
        <v>İYİ</v>
      </c>
      <c r="AH57" s="14"/>
    </row>
    <row r="58" spans="2:34" ht="15" customHeight="1">
      <c r="B58" s="1"/>
      <c r="C58" s="30">
        <v>21</v>
      </c>
      <c r="D58" s="45">
        <f>IF(Liste!C25=0," ",Liste!C25)</f>
        <v>188</v>
      </c>
      <c r="E58" s="45" t="str">
        <f>IF(Liste!D25=0," ",Liste!D25)</f>
        <v>İBRAHİM CAN TAŞYÜREK</v>
      </c>
      <c r="F58" s="20">
        <v>0</v>
      </c>
      <c r="G58" s="20">
        <v>5</v>
      </c>
      <c r="H58" s="20">
        <v>5</v>
      </c>
      <c r="I58" s="20">
        <v>0</v>
      </c>
      <c r="J58" s="20">
        <v>0</v>
      </c>
      <c r="K58" s="20">
        <v>5</v>
      </c>
      <c r="L58" s="20">
        <v>5</v>
      </c>
      <c r="M58" s="20">
        <v>5</v>
      </c>
      <c r="N58" s="20">
        <v>5</v>
      </c>
      <c r="O58" s="20">
        <v>5</v>
      </c>
      <c r="P58" s="20">
        <v>5</v>
      </c>
      <c r="Q58" s="20">
        <v>0</v>
      </c>
      <c r="R58" s="20">
        <v>5</v>
      </c>
      <c r="S58" s="20">
        <v>5</v>
      </c>
      <c r="T58" s="20">
        <v>5</v>
      </c>
      <c r="U58" s="20">
        <v>5</v>
      </c>
      <c r="V58" s="20">
        <v>5</v>
      </c>
      <c r="W58" s="20">
        <v>5</v>
      </c>
      <c r="X58" s="20">
        <v>0</v>
      </c>
      <c r="Y58" s="20">
        <v>0</v>
      </c>
      <c r="Z58" s="20"/>
      <c r="AA58" s="20"/>
      <c r="AB58" s="20"/>
      <c r="AC58" s="20"/>
      <c r="AD58" s="20"/>
      <c r="AE58" s="43">
        <f t="shared" si="3"/>
        <v>70</v>
      </c>
      <c r="AF58" s="44" t="str">
        <f t="shared" si="4"/>
        <v>İYİ</v>
      </c>
      <c r="AH58" s="14"/>
    </row>
    <row r="59" spans="2:34" ht="15" customHeight="1">
      <c r="B59" s="1"/>
      <c r="C59" s="30">
        <v>22</v>
      </c>
      <c r="D59" s="45">
        <f>IF(Liste!C26=0," ",Liste!C26)</f>
        <v>116</v>
      </c>
      <c r="E59" s="45" t="str">
        <f>IF(Liste!D26=0," ",Liste!D26)</f>
        <v>KADİR ÖMER ÖZDEMİR</v>
      </c>
      <c r="F59" s="20">
        <v>5</v>
      </c>
      <c r="G59" s="20">
        <v>5</v>
      </c>
      <c r="H59" s="20">
        <v>5</v>
      </c>
      <c r="I59" s="20">
        <v>5</v>
      </c>
      <c r="J59" s="20">
        <v>5</v>
      </c>
      <c r="K59" s="20">
        <v>5</v>
      </c>
      <c r="L59" s="20">
        <v>5</v>
      </c>
      <c r="M59" s="20">
        <v>5</v>
      </c>
      <c r="N59" s="20">
        <v>5</v>
      </c>
      <c r="O59" s="20">
        <v>5</v>
      </c>
      <c r="P59" s="20">
        <v>5</v>
      </c>
      <c r="Q59" s="20">
        <v>5</v>
      </c>
      <c r="R59" s="20">
        <v>5</v>
      </c>
      <c r="S59" s="20">
        <v>5</v>
      </c>
      <c r="T59" s="20">
        <v>5</v>
      </c>
      <c r="U59" s="20">
        <v>0</v>
      </c>
      <c r="V59" s="20">
        <v>5</v>
      </c>
      <c r="W59" s="20">
        <v>0</v>
      </c>
      <c r="X59" s="20">
        <v>0</v>
      </c>
      <c r="Y59" s="20">
        <v>5</v>
      </c>
      <c r="Z59" s="20"/>
      <c r="AA59" s="20"/>
      <c r="AB59" s="20"/>
      <c r="AC59" s="20"/>
      <c r="AD59" s="20"/>
      <c r="AE59" s="43">
        <f t="shared" si="3"/>
        <v>85</v>
      </c>
      <c r="AF59" s="44" t="str">
        <f t="shared" si="4"/>
        <v>PEKİYİ</v>
      </c>
      <c r="AH59" s="14"/>
    </row>
    <row r="60" spans="2:34" ht="15" customHeight="1">
      <c r="B60" s="1"/>
      <c r="C60" s="30">
        <v>23</v>
      </c>
      <c r="D60" s="45">
        <f>IF(Liste!C27=0," ",Liste!C27)</f>
        <v>167</v>
      </c>
      <c r="E60" s="45" t="str">
        <f>IF(Liste!D27=0," ",Liste!D27)</f>
        <v>KAMİLCAN KUNDAK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5</v>
      </c>
      <c r="M60" s="20">
        <v>5</v>
      </c>
      <c r="N60" s="20">
        <v>5</v>
      </c>
      <c r="O60" s="20">
        <v>0</v>
      </c>
      <c r="P60" s="20">
        <v>5</v>
      </c>
      <c r="Q60" s="20">
        <v>0</v>
      </c>
      <c r="R60" s="20">
        <v>5</v>
      </c>
      <c r="S60" s="20">
        <v>5</v>
      </c>
      <c r="T60" s="20">
        <v>5</v>
      </c>
      <c r="U60" s="20">
        <v>5</v>
      </c>
      <c r="V60" s="20">
        <v>5</v>
      </c>
      <c r="W60" s="20">
        <v>5</v>
      </c>
      <c r="X60" s="20">
        <v>0</v>
      </c>
      <c r="Y60" s="20">
        <v>0</v>
      </c>
      <c r="Z60" s="20"/>
      <c r="AA60" s="20"/>
      <c r="AB60" s="20"/>
      <c r="AC60" s="20"/>
      <c r="AD60" s="20"/>
      <c r="AE60" s="43">
        <f t="shared" si="3"/>
        <v>50</v>
      </c>
      <c r="AF60" s="44" t="str">
        <f t="shared" si="4"/>
        <v>GEÇER</v>
      </c>
      <c r="AH60" s="14"/>
    </row>
    <row r="61" spans="2:34" ht="15" customHeight="1">
      <c r="B61" s="1"/>
      <c r="C61" s="30">
        <v>24</v>
      </c>
      <c r="D61" s="45">
        <f>IF(Liste!C28=0," ",Liste!C28)</f>
        <v>152</v>
      </c>
      <c r="E61" s="45" t="str">
        <f>IF(Liste!D28=0," ",Liste!D28)</f>
        <v>KENAN ÇİFTÇİ</v>
      </c>
      <c r="F61" s="20">
        <v>3</v>
      </c>
      <c r="G61" s="20">
        <v>0</v>
      </c>
      <c r="H61" s="20">
        <v>5</v>
      </c>
      <c r="I61" s="20">
        <v>0</v>
      </c>
      <c r="J61" s="20">
        <v>5</v>
      </c>
      <c r="K61" s="20">
        <v>5</v>
      </c>
      <c r="L61" s="20">
        <v>5</v>
      </c>
      <c r="M61" s="20">
        <v>0</v>
      </c>
      <c r="N61" s="20">
        <v>5</v>
      </c>
      <c r="O61" s="20">
        <v>5</v>
      </c>
      <c r="P61" s="20">
        <v>5</v>
      </c>
      <c r="Q61" s="20">
        <v>5</v>
      </c>
      <c r="R61" s="20">
        <v>5</v>
      </c>
      <c r="S61" s="20">
        <v>5</v>
      </c>
      <c r="T61" s="20">
        <v>5</v>
      </c>
      <c r="U61" s="20">
        <v>5</v>
      </c>
      <c r="V61" s="20">
        <v>5</v>
      </c>
      <c r="W61" s="20">
        <v>5</v>
      </c>
      <c r="X61" s="20">
        <v>5</v>
      </c>
      <c r="Y61" s="20">
        <v>0</v>
      </c>
      <c r="Z61" s="20"/>
      <c r="AA61" s="20"/>
      <c r="AB61" s="20"/>
      <c r="AC61" s="20"/>
      <c r="AD61" s="20"/>
      <c r="AE61" s="43">
        <f t="shared" si="3"/>
        <v>78</v>
      </c>
      <c r="AF61" s="44" t="str">
        <f t="shared" si="4"/>
        <v>İYİ</v>
      </c>
      <c r="AH61" s="14"/>
    </row>
    <row r="62" spans="2:34" ht="15" customHeight="1">
      <c r="B62" s="1"/>
      <c r="C62" s="30">
        <v>25</v>
      </c>
      <c r="D62" s="45">
        <f>IF(Liste!C29=0," ",Liste!C29)</f>
        <v>186</v>
      </c>
      <c r="E62" s="45" t="str">
        <f>IF(Liste!D29=0," ",Liste!D29)</f>
        <v>MEHMET DİLER</v>
      </c>
      <c r="F62" s="20">
        <v>0</v>
      </c>
      <c r="G62" s="20">
        <v>5</v>
      </c>
      <c r="H62" s="20">
        <v>0</v>
      </c>
      <c r="I62" s="20">
        <v>0</v>
      </c>
      <c r="J62" s="20">
        <v>0</v>
      </c>
      <c r="K62" s="20">
        <v>0</v>
      </c>
      <c r="L62" s="20">
        <v>5</v>
      </c>
      <c r="M62" s="20">
        <v>5</v>
      </c>
      <c r="N62" s="20">
        <v>5</v>
      </c>
      <c r="O62" s="20">
        <v>0</v>
      </c>
      <c r="P62" s="20">
        <v>5</v>
      </c>
      <c r="Q62" s="20">
        <v>0</v>
      </c>
      <c r="R62" s="20">
        <v>4</v>
      </c>
      <c r="S62" s="20">
        <v>5</v>
      </c>
      <c r="T62" s="20">
        <v>5</v>
      </c>
      <c r="U62" s="20">
        <v>5</v>
      </c>
      <c r="V62" s="20">
        <v>5</v>
      </c>
      <c r="W62" s="20">
        <v>5</v>
      </c>
      <c r="X62" s="20">
        <v>5</v>
      </c>
      <c r="Y62" s="20">
        <v>0</v>
      </c>
      <c r="Z62" s="20"/>
      <c r="AA62" s="20"/>
      <c r="AB62" s="20"/>
      <c r="AC62" s="20"/>
      <c r="AD62" s="20"/>
      <c r="AE62" s="43">
        <f t="shared" si="3"/>
        <v>59</v>
      </c>
      <c r="AF62" s="44" t="str">
        <f t="shared" si="4"/>
        <v>GEÇER</v>
      </c>
      <c r="AH62" s="14"/>
    </row>
    <row r="63" spans="2:34" ht="15" customHeight="1">
      <c r="B63" s="1"/>
      <c r="C63" s="30">
        <v>26</v>
      </c>
      <c r="D63" s="45">
        <f>IF(Liste!C30=0," ",Liste!C30)</f>
        <v>182</v>
      </c>
      <c r="E63" s="45" t="str">
        <f>IF(Liste!D30=0," ",Liste!D30)</f>
        <v>MELİH SAVAŞ</v>
      </c>
      <c r="F63" s="20">
        <v>5</v>
      </c>
      <c r="G63" s="20">
        <v>5</v>
      </c>
      <c r="H63" s="20">
        <v>5</v>
      </c>
      <c r="I63" s="20">
        <v>5</v>
      </c>
      <c r="J63" s="20">
        <v>5</v>
      </c>
      <c r="K63" s="20">
        <v>5</v>
      </c>
      <c r="L63" s="20">
        <v>5</v>
      </c>
      <c r="M63" s="20">
        <v>5</v>
      </c>
      <c r="N63" s="20">
        <v>5</v>
      </c>
      <c r="O63" s="20">
        <v>5</v>
      </c>
      <c r="P63" s="20">
        <v>5</v>
      </c>
      <c r="Q63" s="20">
        <v>5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20">
        <v>5</v>
      </c>
      <c r="Z63" s="20"/>
      <c r="AA63" s="20"/>
      <c r="AB63" s="20"/>
      <c r="AC63" s="20"/>
      <c r="AD63" s="20"/>
      <c r="AE63" s="43">
        <f t="shared" si="3"/>
        <v>65</v>
      </c>
      <c r="AF63" s="44" t="str">
        <f t="shared" si="4"/>
        <v>ORTA</v>
      </c>
      <c r="AH63" s="14"/>
    </row>
    <row r="64" spans="2:32" ht="15" customHeight="1">
      <c r="B64" s="1"/>
      <c r="C64" s="30">
        <v>27</v>
      </c>
      <c r="D64" s="45">
        <f>IF(Liste!C31=0," ",Liste!C31)</f>
        <v>541</v>
      </c>
      <c r="E64" s="45" t="str">
        <f>IF(Liste!D31=0," ",Liste!D31)</f>
        <v>MERT SALİH EKİCİ</v>
      </c>
      <c r="F64" s="20">
        <v>0</v>
      </c>
      <c r="G64" s="20">
        <v>5</v>
      </c>
      <c r="H64" s="20">
        <v>5</v>
      </c>
      <c r="I64" s="20">
        <v>5</v>
      </c>
      <c r="J64" s="20">
        <v>0</v>
      </c>
      <c r="K64" s="20">
        <v>5</v>
      </c>
      <c r="L64" s="20">
        <v>5</v>
      </c>
      <c r="M64" s="20">
        <v>5</v>
      </c>
      <c r="N64" s="20">
        <v>5</v>
      </c>
      <c r="O64" s="20">
        <v>0</v>
      </c>
      <c r="P64" s="20">
        <v>5</v>
      </c>
      <c r="Q64" s="20">
        <v>0</v>
      </c>
      <c r="R64" s="20">
        <v>2</v>
      </c>
      <c r="S64" s="20">
        <v>5</v>
      </c>
      <c r="T64" s="20">
        <v>5</v>
      </c>
      <c r="U64" s="20">
        <v>5</v>
      </c>
      <c r="V64" s="20">
        <v>5</v>
      </c>
      <c r="W64" s="20">
        <v>5</v>
      </c>
      <c r="X64" s="20">
        <v>0</v>
      </c>
      <c r="Y64" s="20">
        <v>0</v>
      </c>
      <c r="Z64" s="20"/>
      <c r="AA64" s="20"/>
      <c r="AB64" s="20"/>
      <c r="AC64" s="20"/>
      <c r="AD64" s="20"/>
      <c r="AE64" s="43">
        <f t="shared" si="3"/>
        <v>67</v>
      </c>
      <c r="AF64" s="44" t="str">
        <f t="shared" si="4"/>
        <v>ORTA</v>
      </c>
    </row>
    <row r="65" spans="2:32" ht="15" customHeight="1">
      <c r="B65" s="1"/>
      <c r="C65" s="30">
        <v>28</v>
      </c>
      <c r="D65" s="45">
        <f>IF(Liste!C32=0," ",Liste!C32)</f>
        <v>111</v>
      </c>
      <c r="E65" s="45" t="str">
        <f>IF(Liste!D32=0," ",Liste!D32)</f>
        <v>MUHAMMED MUSTAFA ÇUKUR</v>
      </c>
      <c r="F65" s="20">
        <v>5</v>
      </c>
      <c r="G65" s="20">
        <v>5</v>
      </c>
      <c r="H65" s="20">
        <v>5</v>
      </c>
      <c r="I65" s="20">
        <v>5</v>
      </c>
      <c r="J65" s="20">
        <v>5</v>
      </c>
      <c r="K65" s="20">
        <v>5</v>
      </c>
      <c r="L65" s="20">
        <v>5</v>
      </c>
      <c r="M65" s="20">
        <v>5</v>
      </c>
      <c r="N65" s="20">
        <v>0</v>
      </c>
      <c r="O65" s="20">
        <v>0</v>
      </c>
      <c r="P65" s="20">
        <v>5</v>
      </c>
      <c r="Q65" s="20">
        <v>5</v>
      </c>
      <c r="R65" s="20">
        <v>5</v>
      </c>
      <c r="S65" s="20">
        <v>5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5</v>
      </c>
      <c r="Z65" s="20"/>
      <c r="AA65" s="20"/>
      <c r="AB65" s="20"/>
      <c r="AC65" s="20"/>
      <c r="AD65" s="20"/>
      <c r="AE65" s="43">
        <f t="shared" si="3"/>
        <v>65</v>
      </c>
      <c r="AF65" s="44" t="str">
        <f t="shared" si="4"/>
        <v>ORTA</v>
      </c>
    </row>
    <row r="66" spans="2:32" ht="15" customHeight="1">
      <c r="B66" s="1"/>
      <c r="C66" s="30">
        <v>29</v>
      </c>
      <c r="D66" s="45">
        <f>IF(Liste!C33=0," ",Liste!C33)</f>
        <v>126</v>
      </c>
      <c r="E66" s="45" t="str">
        <f>IF(Liste!D33=0," ",Liste!D33)</f>
        <v>ÖZDEYİŞ KUYUCUK</v>
      </c>
      <c r="F66" s="20">
        <v>5</v>
      </c>
      <c r="G66" s="20">
        <v>5</v>
      </c>
      <c r="H66" s="20">
        <v>5</v>
      </c>
      <c r="I66" s="20">
        <v>5</v>
      </c>
      <c r="J66" s="20">
        <v>5</v>
      </c>
      <c r="K66" s="20">
        <v>5</v>
      </c>
      <c r="L66" s="20">
        <v>5</v>
      </c>
      <c r="M66" s="20">
        <v>5</v>
      </c>
      <c r="N66" s="20">
        <v>5</v>
      </c>
      <c r="O66" s="20">
        <v>5</v>
      </c>
      <c r="P66" s="20">
        <v>5</v>
      </c>
      <c r="Q66" s="20">
        <v>5</v>
      </c>
      <c r="R66" s="20">
        <v>5</v>
      </c>
      <c r="S66" s="20">
        <v>5</v>
      </c>
      <c r="T66" s="20">
        <v>5</v>
      </c>
      <c r="U66" s="20">
        <v>3</v>
      </c>
      <c r="V66" s="20">
        <v>5</v>
      </c>
      <c r="W66" s="20">
        <v>0</v>
      </c>
      <c r="X66" s="20">
        <v>0</v>
      </c>
      <c r="Y66" s="20">
        <v>4</v>
      </c>
      <c r="Z66" s="20"/>
      <c r="AA66" s="20"/>
      <c r="AB66" s="20"/>
      <c r="AC66" s="20"/>
      <c r="AD66" s="20"/>
      <c r="AE66" s="43">
        <f t="shared" si="3"/>
        <v>87</v>
      </c>
      <c r="AF66" s="44" t="str">
        <f t="shared" si="4"/>
        <v>PEKİYİ</v>
      </c>
    </row>
    <row r="67" spans="2:32" ht="15" customHeight="1">
      <c r="B67" s="1"/>
      <c r="C67" s="30">
        <v>30</v>
      </c>
      <c r="D67" s="45">
        <f>IF(Liste!C34=0," ",Liste!C34)</f>
        <v>124</v>
      </c>
      <c r="E67" s="45" t="str">
        <f>IF(Liste!D34=0," ",Liste!D34)</f>
        <v>PINAR YILMAZ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5</v>
      </c>
      <c r="M67" s="20">
        <v>0</v>
      </c>
      <c r="N67" s="20">
        <v>5</v>
      </c>
      <c r="O67" s="20">
        <v>5</v>
      </c>
      <c r="P67" s="20">
        <v>5</v>
      </c>
      <c r="Q67" s="20">
        <v>0</v>
      </c>
      <c r="R67" s="20">
        <v>5</v>
      </c>
      <c r="S67" s="20">
        <v>5</v>
      </c>
      <c r="T67" s="20">
        <v>5</v>
      </c>
      <c r="U67" s="20">
        <v>5</v>
      </c>
      <c r="V67" s="20">
        <v>5</v>
      </c>
      <c r="W67" s="20">
        <v>5</v>
      </c>
      <c r="X67" s="20">
        <v>0</v>
      </c>
      <c r="Y67" s="20">
        <v>0</v>
      </c>
      <c r="Z67" s="20"/>
      <c r="AA67" s="20"/>
      <c r="AB67" s="20"/>
      <c r="AC67" s="20"/>
      <c r="AD67" s="20"/>
      <c r="AE67" s="43">
        <f t="shared" si="3"/>
        <v>50</v>
      </c>
      <c r="AF67" s="44" t="str">
        <f t="shared" si="4"/>
        <v>GEÇER</v>
      </c>
    </row>
    <row r="68" spans="2:32" ht="15" customHeight="1">
      <c r="B68" s="1"/>
      <c r="C68" s="30">
        <v>31</v>
      </c>
      <c r="D68" s="45">
        <f>IF(Liste!C35=0," ",Liste!C35)</f>
        <v>153</v>
      </c>
      <c r="E68" s="45" t="str">
        <f>IF(Liste!D35=0," ",Liste!D35)</f>
        <v>SEZER ÇOLPAN</v>
      </c>
      <c r="F68" s="20">
        <v>0</v>
      </c>
      <c r="G68" s="20">
        <v>0</v>
      </c>
      <c r="H68" s="20">
        <v>5</v>
      </c>
      <c r="I68" s="20">
        <v>5</v>
      </c>
      <c r="J68" s="20">
        <v>5</v>
      </c>
      <c r="K68" s="20">
        <v>5</v>
      </c>
      <c r="L68" s="20">
        <v>5</v>
      </c>
      <c r="M68" s="20">
        <v>5</v>
      </c>
      <c r="N68" s="20">
        <v>0</v>
      </c>
      <c r="O68" s="20">
        <v>0</v>
      </c>
      <c r="P68" s="20">
        <v>5</v>
      </c>
      <c r="Q68" s="20">
        <v>0</v>
      </c>
      <c r="R68" s="20">
        <v>4</v>
      </c>
      <c r="S68" s="20">
        <v>5</v>
      </c>
      <c r="T68" s="20">
        <v>5</v>
      </c>
      <c r="U68" s="20">
        <v>5</v>
      </c>
      <c r="V68" s="20">
        <v>5</v>
      </c>
      <c r="W68" s="20">
        <v>5</v>
      </c>
      <c r="X68" s="20">
        <v>5</v>
      </c>
      <c r="Y68" s="20">
        <v>0</v>
      </c>
      <c r="Z68" s="20"/>
      <c r="AA68" s="20"/>
      <c r="AB68" s="20"/>
      <c r="AC68" s="20"/>
      <c r="AD68" s="20"/>
      <c r="AE68" s="43">
        <f t="shared" si="3"/>
        <v>69</v>
      </c>
      <c r="AF68" s="44" t="str">
        <f t="shared" si="4"/>
        <v>ORTA</v>
      </c>
    </row>
    <row r="69" spans="2:32" ht="15" customHeight="1">
      <c r="B69" s="1"/>
      <c r="C69" s="30">
        <v>32</v>
      </c>
      <c r="D69" s="45">
        <f>IF(Liste!C36=0," ",Liste!C36)</f>
        <v>193</v>
      </c>
      <c r="E69" s="45" t="str">
        <f>IF(Liste!D36=0," ",Liste!D36)</f>
        <v>TAYFUN ÇETİN</v>
      </c>
      <c r="F69" s="20">
        <v>5</v>
      </c>
      <c r="G69" s="20">
        <v>5</v>
      </c>
      <c r="H69" s="20">
        <v>5</v>
      </c>
      <c r="I69" s="20">
        <v>5</v>
      </c>
      <c r="J69" s="20">
        <v>5</v>
      </c>
      <c r="K69" s="20">
        <v>5</v>
      </c>
      <c r="L69" s="20">
        <v>5</v>
      </c>
      <c r="M69" s="20">
        <v>5</v>
      </c>
      <c r="N69" s="20">
        <v>0</v>
      </c>
      <c r="O69" s="20">
        <v>0</v>
      </c>
      <c r="P69" s="20">
        <v>5</v>
      </c>
      <c r="Q69" s="20">
        <v>5</v>
      </c>
      <c r="R69" s="20">
        <v>5</v>
      </c>
      <c r="S69" s="20">
        <v>5</v>
      </c>
      <c r="T69" s="20">
        <v>5</v>
      </c>
      <c r="U69" s="20">
        <v>5</v>
      </c>
      <c r="V69" s="20">
        <v>5</v>
      </c>
      <c r="W69" s="20">
        <v>0</v>
      </c>
      <c r="X69" s="20">
        <v>0</v>
      </c>
      <c r="Y69" s="20">
        <v>4</v>
      </c>
      <c r="Z69" s="20"/>
      <c r="AA69" s="20"/>
      <c r="AB69" s="20"/>
      <c r="AC69" s="20"/>
      <c r="AD69" s="20"/>
      <c r="AE69" s="43">
        <f t="shared" si="3"/>
        <v>79</v>
      </c>
      <c r="AF69" s="44" t="str">
        <f t="shared" si="4"/>
        <v>İYİ</v>
      </c>
    </row>
    <row r="70" spans="2:32" ht="15" customHeight="1">
      <c r="B70" s="1"/>
      <c r="C70" s="30">
        <v>33</v>
      </c>
      <c r="D70" s="45">
        <f>IF(Liste!C37=0," ",Liste!C37)</f>
        <v>113</v>
      </c>
      <c r="E70" s="45" t="str">
        <f>IF(Liste!D37=0," ",Liste!D37)</f>
        <v>UĞUR ÖZ</v>
      </c>
      <c r="F70" s="20">
        <v>0</v>
      </c>
      <c r="G70" s="20">
        <v>5</v>
      </c>
      <c r="H70" s="20">
        <v>5</v>
      </c>
      <c r="I70" s="20">
        <v>0</v>
      </c>
      <c r="J70" s="20">
        <v>5</v>
      </c>
      <c r="K70" s="20">
        <v>5</v>
      </c>
      <c r="L70" s="20">
        <v>0</v>
      </c>
      <c r="M70" s="20">
        <v>0</v>
      </c>
      <c r="N70" s="20">
        <v>5</v>
      </c>
      <c r="O70" s="20">
        <v>5</v>
      </c>
      <c r="P70" s="20">
        <v>0</v>
      </c>
      <c r="Q70" s="20">
        <v>0</v>
      </c>
      <c r="R70" s="20">
        <v>5</v>
      </c>
      <c r="S70" s="20">
        <v>5</v>
      </c>
      <c r="T70" s="20">
        <v>5</v>
      </c>
      <c r="U70" s="20">
        <v>5</v>
      </c>
      <c r="V70" s="20">
        <v>5</v>
      </c>
      <c r="W70" s="20">
        <v>5</v>
      </c>
      <c r="X70" s="20">
        <v>5</v>
      </c>
      <c r="Y70" s="20">
        <v>0</v>
      </c>
      <c r="Z70" s="20"/>
      <c r="AA70" s="20"/>
      <c r="AB70" s="20"/>
      <c r="AC70" s="20"/>
      <c r="AD70" s="20"/>
      <c r="AE70" s="43">
        <f t="shared" si="3"/>
        <v>65</v>
      </c>
      <c r="AF70" s="44" t="str">
        <f t="shared" si="4"/>
        <v>ORTA</v>
      </c>
    </row>
    <row r="71" spans="2:32" ht="15" customHeight="1">
      <c r="B71" s="1"/>
      <c r="C71" s="30">
        <v>34</v>
      </c>
      <c r="D71" s="45">
        <f>IF(Liste!C38=0," ",Liste!C38)</f>
        <v>142</v>
      </c>
      <c r="E71" s="45" t="str">
        <f>IF(Liste!D38=0," ",Liste!D38)</f>
        <v>YUSUF ÖMÜRLÜGİL</v>
      </c>
      <c r="F71" s="20">
        <v>0</v>
      </c>
      <c r="G71" s="20">
        <v>5</v>
      </c>
      <c r="H71" s="20">
        <v>5</v>
      </c>
      <c r="I71" s="20">
        <v>0</v>
      </c>
      <c r="J71" s="20">
        <v>0</v>
      </c>
      <c r="K71" s="20">
        <v>5</v>
      </c>
      <c r="L71" s="20">
        <v>5</v>
      </c>
      <c r="M71" s="20">
        <v>5</v>
      </c>
      <c r="N71" s="20">
        <v>5</v>
      </c>
      <c r="O71" s="20">
        <v>0</v>
      </c>
      <c r="P71" s="20">
        <v>5</v>
      </c>
      <c r="Q71" s="20">
        <v>5</v>
      </c>
      <c r="R71" s="20">
        <v>2</v>
      </c>
      <c r="S71" s="20">
        <v>5</v>
      </c>
      <c r="T71" s="20">
        <v>5</v>
      </c>
      <c r="U71" s="20">
        <v>5</v>
      </c>
      <c r="V71" s="20">
        <v>5</v>
      </c>
      <c r="W71" s="20">
        <v>5</v>
      </c>
      <c r="X71" s="20">
        <v>0</v>
      </c>
      <c r="Y71" s="20">
        <v>0</v>
      </c>
      <c r="Z71" s="20"/>
      <c r="AA71" s="20"/>
      <c r="AB71" s="20"/>
      <c r="AC71" s="20"/>
      <c r="AD71" s="20"/>
      <c r="AE71" s="43">
        <f t="shared" si="3"/>
        <v>67</v>
      </c>
      <c r="AF71" s="44" t="str">
        <f t="shared" si="4"/>
        <v>ORTA</v>
      </c>
    </row>
    <row r="72" spans="2:32" ht="18" customHeight="1" thickBot="1">
      <c r="B72" s="1"/>
      <c r="C72" s="56">
        <v>35</v>
      </c>
      <c r="D72" s="57">
        <f>IF(Liste!C39=0," ",Liste!C39)</f>
        <v>170</v>
      </c>
      <c r="E72" s="57" t="str">
        <f>IF(Liste!D39=0," ",Liste!D39)</f>
        <v>YÜKSEL ÇETİN</v>
      </c>
      <c r="F72" s="58">
        <v>0</v>
      </c>
      <c r="G72" s="58">
        <v>5</v>
      </c>
      <c r="H72" s="58">
        <v>0</v>
      </c>
      <c r="I72" s="58">
        <v>0</v>
      </c>
      <c r="J72" s="58">
        <v>5</v>
      </c>
      <c r="K72" s="58">
        <v>5</v>
      </c>
      <c r="L72" s="58">
        <v>0</v>
      </c>
      <c r="M72" s="58">
        <v>5</v>
      </c>
      <c r="N72" s="58">
        <v>5</v>
      </c>
      <c r="O72" s="58">
        <v>5</v>
      </c>
      <c r="P72" s="58">
        <v>5</v>
      </c>
      <c r="Q72" s="58">
        <v>5</v>
      </c>
      <c r="R72" s="58">
        <v>2</v>
      </c>
      <c r="S72" s="58">
        <v>5</v>
      </c>
      <c r="T72" s="58">
        <v>5</v>
      </c>
      <c r="U72" s="58">
        <v>5</v>
      </c>
      <c r="V72" s="58">
        <v>5</v>
      </c>
      <c r="W72" s="58">
        <v>5</v>
      </c>
      <c r="X72" s="58">
        <v>5</v>
      </c>
      <c r="Y72" s="58">
        <v>0</v>
      </c>
      <c r="Z72" s="58"/>
      <c r="AA72" s="58"/>
      <c r="AB72" s="58"/>
      <c r="AC72" s="58"/>
      <c r="AD72" s="58"/>
      <c r="AE72" s="59">
        <f t="shared" si="3"/>
        <v>72</v>
      </c>
      <c r="AF72" s="60" t="str">
        <f t="shared" si="4"/>
        <v>İYİ</v>
      </c>
    </row>
    <row r="73" spans="2:32" ht="24.75" customHeight="1" thickBot="1">
      <c r="B73" s="1"/>
      <c r="C73" s="104" t="s">
        <v>7</v>
      </c>
      <c r="D73" s="105"/>
      <c r="E73" s="105"/>
      <c r="F73" s="55">
        <f>IF(F9=0," ",((SUM(F38:F72)/COUNT(F38:F72))*100)/F9)</f>
        <v>58.85714285714287</v>
      </c>
      <c r="G73" s="55">
        <f>IF(F10=0," ",((SUM(G38:G72)/COUNT(G38:G72))*100)/F10)</f>
        <v>68.57142857142857</v>
      </c>
      <c r="H73" s="55">
        <f>IF(F11=0," ",((SUM(H38:H72)/COUNT(H38:H72))*100)/F11)</f>
        <v>80</v>
      </c>
      <c r="I73" s="55">
        <f>IF(F12=0," ",((SUM(I38:I72)/COUNT(I38:I72))*100)/F12)</f>
        <v>57.142857142857146</v>
      </c>
      <c r="J73" s="55">
        <f>IF(F13=0," ",((SUM(J38:J72)/COUNT(J38:J72))*100)/F13)</f>
        <v>74.28571428571429</v>
      </c>
      <c r="K73" s="55">
        <f>IF(F14=0," ",((SUM(K38:K72)/COUNT(K38:K72))*100)/F14)</f>
        <v>82.85714285714286</v>
      </c>
      <c r="L73" s="55">
        <f>IF(F15=0," ",((SUM(L38:L72)/COUNT(L38:L72))*100)/F15)</f>
        <v>80</v>
      </c>
      <c r="M73" s="55">
        <f>IF(F16=0," ",((SUM(M38:M72)/COUNT(M38:M72))*100)/F16)</f>
        <v>82.85714285714286</v>
      </c>
      <c r="N73" s="55">
        <f>IF(F17=0," ",((SUM(N38:N72)/COUNT(N38:N72))*100)/F17)</f>
        <v>68.57142857142857</v>
      </c>
      <c r="O73" s="55">
        <f>IF(F18=0," ",((SUM(O38:O72)/COUNT(O38:O72))*100)/F18)</f>
        <v>65.71428571428571</v>
      </c>
      <c r="P73" s="55">
        <f>IF(F19=0," ",((SUM(P38:P72)/COUNT(P38:P72))*100)/F19)</f>
        <v>94.28571428571429</v>
      </c>
      <c r="Q73" s="55">
        <f>IF(F20=0," ",((SUM(Q38:Q72)/COUNT(Q38:Q72))*100)/F20)</f>
        <v>42.857142857142854</v>
      </c>
      <c r="R73" s="55">
        <f>IF(F21=0," ",((SUM(R38:R72)/COUNT(R38:R72))*100)/F21)</f>
        <v>85.71428571428571</v>
      </c>
      <c r="S73" s="55">
        <f>IF(F22=0," ",((SUM(S38:S72)/COUNT(S38:S72))*100)/F22)</f>
        <v>94.28571428571429</v>
      </c>
      <c r="T73" s="55">
        <f>IF(F23=0," ",((SUM(T38:T72)/COUNT(T38:T72))*100)/F23)</f>
        <v>80</v>
      </c>
      <c r="U73" s="55">
        <f>IF(F24=0," ",((SUM(U38:U72)/COUNT(U38:U72))*100)/F24)</f>
        <v>74.28571428571429</v>
      </c>
      <c r="V73" s="55">
        <f>IF(F25=0," ",((SUM(V38:V72)/COUNT(V38:V72))*100)/F25)</f>
        <v>74.28571428571429</v>
      </c>
      <c r="W73" s="55">
        <f>IF(F26=0," ",((SUM(W38:W72)/COUNT(W38:W72))*100)/F26)</f>
        <v>57.142857142857146</v>
      </c>
      <c r="X73" s="55">
        <f>IF(F27=0," ",((SUM(X38:X72)/COUNT(X38:X72))*100)/F27)</f>
        <v>34.285714285714285</v>
      </c>
      <c r="Y73" s="55">
        <f>IF(F28=0," ",((SUM(Y38:Y72)/COUNT(Y38:Y72))*100)/F28)</f>
        <v>38.857142857142854</v>
      </c>
      <c r="Z73" s="55" t="str">
        <f>IF(F29=0," ",((SUM(Z38:Z72)/COUNT(Z38:Z72))*100)/F29)</f>
        <v> </v>
      </c>
      <c r="AA73" s="55" t="str">
        <f>IF(F30=0," ",((SUM(AA38:AA72)/COUNT(AA38:AA72))*100)/F30)</f>
        <v> </v>
      </c>
      <c r="AB73" s="55" t="str">
        <f>IF(F31=0," ",((SUM(AB38:AB72)/COUNT(AB38:AB72))*100)/F31)</f>
        <v> </v>
      </c>
      <c r="AC73" s="55" t="str">
        <f>IF(F32=0," ",((SUM(AC38:AC72)/COUNT(AC38:AC72))*100)/F32)</f>
        <v> </v>
      </c>
      <c r="AD73" s="55" t="str">
        <f>IF(F33=0," ",((SUM(AD38:AD72)/COUNT(AD38:AD72))*100)/F33)</f>
        <v> </v>
      </c>
      <c r="AE73" s="28"/>
      <c r="AF73" s="28"/>
    </row>
    <row r="74" spans="2:32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2:32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25:33" ht="12.75">
      <c r="Y76" s="40"/>
      <c r="Z76" s="40"/>
      <c r="AA76" s="40"/>
      <c r="AB76" s="122">
        <f ca="1">TODAY()</f>
        <v>45251</v>
      </c>
      <c r="AC76" s="122"/>
      <c r="AD76" s="122"/>
      <c r="AE76" s="122"/>
      <c r="AF76" s="122"/>
      <c r="AG76" s="40"/>
    </row>
    <row r="77" spans="25:33" ht="12.75">
      <c r="Y77" s="42"/>
      <c r="Z77" s="42"/>
      <c r="AA77" s="42"/>
      <c r="AB77" s="123" t="s">
        <v>61</v>
      </c>
      <c r="AC77" s="123"/>
      <c r="AD77" s="123"/>
      <c r="AE77" s="123"/>
      <c r="AF77" s="123"/>
      <c r="AG77" s="42"/>
    </row>
    <row r="78" spans="25:33" ht="12.75">
      <c r="Y78" s="41"/>
      <c r="Z78" s="41"/>
      <c r="AA78" s="41"/>
      <c r="AB78" s="134" t="s">
        <v>49</v>
      </c>
      <c r="AC78" s="134"/>
      <c r="AD78" s="134"/>
      <c r="AE78" s="134"/>
      <c r="AF78" s="134"/>
      <c r="AG78" s="41"/>
    </row>
  </sheetData>
  <sheetProtection password="C7DC" sheet="1" objects="1" scenarios="1" selectLockedCells="1"/>
  <mergeCells count="80">
    <mergeCell ref="AB78:AF78"/>
    <mergeCell ref="AC15:AF15"/>
    <mergeCell ref="AC16:AF16"/>
    <mergeCell ref="R6:AF6"/>
    <mergeCell ref="H18:AF18"/>
    <mergeCell ref="G6:J6"/>
    <mergeCell ref="H16:N16"/>
    <mergeCell ref="H9:N9"/>
    <mergeCell ref="O9:P9"/>
    <mergeCell ref="H8:P8"/>
    <mergeCell ref="AB76:AF76"/>
    <mergeCell ref="AB77:AF77"/>
    <mergeCell ref="AE36:AE37"/>
    <mergeCell ref="AF36:AF37"/>
    <mergeCell ref="F36:AD36"/>
    <mergeCell ref="E6:F6"/>
    <mergeCell ref="C8:E8"/>
    <mergeCell ref="O15:P15"/>
    <mergeCell ref="O16:P16"/>
    <mergeCell ref="O10:P10"/>
    <mergeCell ref="C34:E34"/>
    <mergeCell ref="R5:AC5"/>
    <mergeCell ref="C4:D4"/>
    <mergeCell ref="E4:F4"/>
    <mergeCell ref="K3:P3"/>
    <mergeCell ref="K4:P4"/>
    <mergeCell ref="K5:P5"/>
    <mergeCell ref="C5:D5"/>
    <mergeCell ref="E5:F5"/>
    <mergeCell ref="G3:J3"/>
    <mergeCell ref="D31:E31"/>
    <mergeCell ref="D32:E32"/>
    <mergeCell ref="D33:E33"/>
    <mergeCell ref="D30:E30"/>
    <mergeCell ref="D21:E21"/>
    <mergeCell ref="D19:E19"/>
    <mergeCell ref="D20:E20"/>
    <mergeCell ref="D25:E25"/>
    <mergeCell ref="D27:E27"/>
    <mergeCell ref="D24:E24"/>
    <mergeCell ref="D26:E26"/>
    <mergeCell ref="D29:E29"/>
    <mergeCell ref="D18:E18"/>
    <mergeCell ref="O13:P13"/>
    <mergeCell ref="H14:P14"/>
    <mergeCell ref="D12:E12"/>
    <mergeCell ref="D13:E13"/>
    <mergeCell ref="D14:E14"/>
    <mergeCell ref="D17:E17"/>
    <mergeCell ref="H13:N13"/>
    <mergeCell ref="D10:E10"/>
    <mergeCell ref="O11:P11"/>
    <mergeCell ref="C73:E73"/>
    <mergeCell ref="C36:E36"/>
    <mergeCell ref="D22:E22"/>
    <mergeCell ref="D23:E23"/>
    <mergeCell ref="D28:E28"/>
    <mergeCell ref="H15:N15"/>
    <mergeCell ref="D15:E15"/>
    <mergeCell ref="D16:E16"/>
    <mergeCell ref="AH2:AJ2"/>
    <mergeCell ref="AH3:AJ3"/>
    <mergeCell ref="C2:AF2"/>
    <mergeCell ref="G4:J4"/>
    <mergeCell ref="G5:J5"/>
    <mergeCell ref="D9:E9"/>
    <mergeCell ref="C6:D6"/>
    <mergeCell ref="C3:D3"/>
    <mergeCell ref="K6:P6"/>
    <mergeCell ref="R3:AF4"/>
    <mergeCell ref="E3:F3"/>
    <mergeCell ref="AD5:AE5"/>
    <mergeCell ref="AH5:AJ7"/>
    <mergeCell ref="R7:AF10"/>
    <mergeCell ref="R11:AF14"/>
    <mergeCell ref="D11:E11"/>
    <mergeCell ref="H11:N11"/>
    <mergeCell ref="H10:N10"/>
    <mergeCell ref="O12:P12"/>
    <mergeCell ref="H12:N12"/>
  </mergeCells>
  <conditionalFormatting sqref="F73:O73">
    <cfRule type="cellIs" priority="7" dxfId="3" operator="lessThan" stopIfTrue="1">
      <formula>50</formula>
    </cfRule>
  </conditionalFormatting>
  <conditionalFormatting sqref="F73:AD73">
    <cfRule type="cellIs" priority="5" dxfId="24" operator="lessThan" stopIfTrue="1">
      <formula>50</formula>
    </cfRule>
    <cfRule type="cellIs" priority="6" dxfId="25" operator="lessThan" stopIfTrue="1">
      <formula>50</formula>
    </cfRule>
  </conditionalFormatting>
  <conditionalFormatting sqref="AF38:AF72">
    <cfRule type="cellIs" priority="1" dxfId="24" operator="equal">
      <formula>"GEÇMEZ"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AJ78"/>
  <sheetViews>
    <sheetView zoomScalePageLayoutView="0" workbookViewId="0" topLeftCell="A53">
      <selection activeCell="AB77" sqref="AB77:AF77"/>
    </sheetView>
  </sheetViews>
  <sheetFormatPr defaultColWidth="9.125" defaultRowHeight="12.75"/>
  <cols>
    <col min="1" max="1" width="2.875" style="2" customWidth="1"/>
    <col min="2" max="2" width="2.625" style="2" customWidth="1"/>
    <col min="3" max="3" width="5.50390625" style="2" customWidth="1"/>
    <col min="4" max="4" width="6.625" style="2" customWidth="1"/>
    <col min="5" max="5" width="26.50390625" style="2" customWidth="1"/>
    <col min="6" max="6" width="4.50390625" style="2" customWidth="1"/>
    <col min="7" max="30" width="3.625" style="2" customWidth="1"/>
    <col min="31" max="31" width="5.50390625" style="2" customWidth="1"/>
    <col min="32" max="32" width="10.375" style="2" customWidth="1"/>
    <col min="33" max="33" width="8.50390625" style="2" customWidth="1"/>
    <col min="34" max="34" width="23.50390625" style="10" customWidth="1"/>
    <col min="35" max="35" width="9.125" style="11" customWidth="1"/>
    <col min="36" max="36" width="25.00390625" style="11" customWidth="1"/>
    <col min="37" max="16384" width="9.125" style="2" customWidth="1"/>
  </cols>
  <sheetData>
    <row r="1" ht="9" customHeight="1"/>
    <row r="2" spans="2:36" ht="30" customHeight="1" thickBot="1">
      <c r="B2" s="1"/>
      <c r="C2" s="90" t="s">
        <v>22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7"/>
      <c r="AH2" s="88"/>
      <c r="AI2" s="88"/>
      <c r="AJ2" s="88"/>
    </row>
    <row r="3" spans="2:36" ht="15" customHeight="1">
      <c r="B3" s="23"/>
      <c r="C3" s="94" t="s">
        <v>12</v>
      </c>
      <c r="D3" s="95"/>
      <c r="E3" s="74" t="str">
        <f>Liste!G4&amp;Liste!H4</f>
        <v>:ESKİŞEHİR ANADOLU İMAM HATİP LİSESİ</v>
      </c>
      <c r="F3" s="74"/>
      <c r="G3" s="121" t="s">
        <v>15</v>
      </c>
      <c r="H3" s="121"/>
      <c r="I3" s="121"/>
      <c r="J3" s="121"/>
      <c r="K3" s="74" t="str">
        <f>Liste!G6&amp;" "&amp;Liste!H6</f>
        <v>: 12-A FEN</v>
      </c>
      <c r="L3" s="74"/>
      <c r="M3" s="74"/>
      <c r="N3" s="74"/>
      <c r="O3" s="74"/>
      <c r="P3" s="119"/>
      <c r="Q3" s="24"/>
      <c r="R3" s="98" t="s">
        <v>11</v>
      </c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100"/>
      <c r="AG3" s="7"/>
      <c r="AH3" s="89"/>
      <c r="AI3" s="88"/>
      <c r="AJ3" s="88"/>
    </row>
    <row r="4" spans="2:32" ht="15" customHeight="1" thickBot="1">
      <c r="B4" s="23"/>
      <c r="C4" s="116" t="s">
        <v>13</v>
      </c>
      <c r="D4" s="117"/>
      <c r="E4" s="118" t="str">
        <f>Liste!G5&amp;Liste!H5</f>
        <v>:2023-2024</v>
      </c>
      <c r="F4" s="118"/>
      <c r="G4" s="91" t="s">
        <v>42</v>
      </c>
      <c r="H4" s="91"/>
      <c r="I4" s="91"/>
      <c r="J4" s="91"/>
      <c r="K4" s="118" t="s">
        <v>52</v>
      </c>
      <c r="L4" s="118"/>
      <c r="M4" s="118"/>
      <c r="N4" s="118"/>
      <c r="O4" s="118"/>
      <c r="P4" s="120"/>
      <c r="Q4" s="3"/>
      <c r="R4" s="101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3"/>
    </row>
    <row r="5" spans="2:36" ht="15" customHeight="1">
      <c r="B5" s="23"/>
      <c r="C5" s="116" t="s">
        <v>14</v>
      </c>
      <c r="D5" s="117"/>
      <c r="E5" s="118" t="s">
        <v>31</v>
      </c>
      <c r="F5" s="118"/>
      <c r="G5" s="91" t="s">
        <v>35</v>
      </c>
      <c r="H5" s="91"/>
      <c r="I5" s="91"/>
      <c r="J5" s="91"/>
      <c r="K5" s="118" t="str">
        <f>Liste!G8&amp;" "&amp;Liste!H7</f>
        <v>: KUR'AN-I KERİM</v>
      </c>
      <c r="L5" s="118"/>
      <c r="M5" s="118"/>
      <c r="N5" s="118"/>
      <c r="O5" s="118"/>
      <c r="P5" s="120"/>
      <c r="Q5" s="24"/>
      <c r="R5" s="114" t="s">
        <v>19</v>
      </c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75" t="e">
        <f>O16</f>
        <v>#DIV/0!</v>
      </c>
      <c r="AE5" s="75"/>
      <c r="AF5" s="50" t="s">
        <v>20</v>
      </c>
      <c r="AH5" s="76" t="s">
        <v>41</v>
      </c>
      <c r="AI5" s="76"/>
      <c r="AJ5" s="76"/>
    </row>
    <row r="6" spans="2:36" ht="15" customHeight="1" thickBot="1">
      <c r="B6" s="23"/>
      <c r="C6" s="92" t="s">
        <v>36</v>
      </c>
      <c r="D6" s="93"/>
      <c r="E6" s="96" t="str">
        <f>Liste!G7&amp;Liste!H8</f>
        <v>:Yusuf GÜL</v>
      </c>
      <c r="F6" s="96"/>
      <c r="G6" s="145"/>
      <c r="H6" s="145"/>
      <c r="I6" s="145"/>
      <c r="J6" s="145"/>
      <c r="K6" s="96"/>
      <c r="L6" s="96"/>
      <c r="M6" s="96"/>
      <c r="N6" s="96"/>
      <c r="O6" s="96"/>
      <c r="P6" s="97"/>
      <c r="Q6" s="24"/>
      <c r="R6" s="139" t="s">
        <v>51</v>
      </c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1"/>
      <c r="AH6" s="76"/>
      <c r="AI6" s="76"/>
      <c r="AJ6" s="76"/>
    </row>
    <row r="7" spans="2:36" ht="13.5" customHeight="1" thickBot="1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4"/>
      <c r="R7" s="77">
        <f>CONCATENATE(AJ9,AJ10,AJ11,AJ12,AJ13,AJ14,AJ15,AJ16,AJ17,AJ18,AJ19,AJ20,AJ21,AJ23,AJ24,AJ25,AJ26,AJ27,AJ28,AJ29,AJ30,AJ31,AJ32,AJ33)</f>
      </c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9"/>
      <c r="AH7" s="76"/>
      <c r="AI7" s="76"/>
      <c r="AJ7" s="76"/>
    </row>
    <row r="8" spans="2:32" ht="21" customHeight="1">
      <c r="B8" s="1"/>
      <c r="C8" s="128" t="s">
        <v>21</v>
      </c>
      <c r="D8" s="129"/>
      <c r="E8" s="129"/>
      <c r="F8" s="27" t="s">
        <v>16</v>
      </c>
      <c r="G8" s="3"/>
      <c r="H8" s="148" t="s">
        <v>9</v>
      </c>
      <c r="I8" s="149"/>
      <c r="J8" s="149"/>
      <c r="K8" s="149"/>
      <c r="L8" s="149"/>
      <c r="M8" s="149"/>
      <c r="N8" s="149"/>
      <c r="O8" s="149"/>
      <c r="P8" s="150"/>
      <c r="Q8" s="25"/>
      <c r="R8" s="77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9"/>
    </row>
    <row r="9" spans="2:36" ht="19.5" customHeight="1">
      <c r="B9" s="1"/>
      <c r="C9" s="37">
        <v>1</v>
      </c>
      <c r="D9" s="83"/>
      <c r="E9" s="83"/>
      <c r="F9" s="38"/>
      <c r="G9" s="3"/>
      <c r="H9" s="84" t="s">
        <v>43</v>
      </c>
      <c r="I9" s="85"/>
      <c r="J9" s="85"/>
      <c r="K9" s="85"/>
      <c r="L9" s="85"/>
      <c r="M9" s="85"/>
      <c r="N9" s="85"/>
      <c r="O9" s="86">
        <f>COUNTIF(AF38:AF72,"GEÇMEZ")</f>
        <v>0</v>
      </c>
      <c r="P9" s="87"/>
      <c r="Q9" s="25"/>
      <c r="R9" s="77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9"/>
      <c r="AH9" s="12">
        <f aca="true" t="shared" si="0" ref="AH9:AH33">IF(D9=0,"",D9)</f>
      </c>
      <c r="AI9" s="13" t="str">
        <f>F73</f>
        <v> </v>
      </c>
      <c r="AJ9" s="11">
        <f>IF(AI9&lt;50,"    * "&amp;AH9,"")</f>
      </c>
    </row>
    <row r="10" spans="2:36" ht="19.5" customHeight="1">
      <c r="B10" s="1"/>
      <c r="C10" s="37">
        <v>2</v>
      </c>
      <c r="D10" s="83"/>
      <c r="E10" s="83"/>
      <c r="F10" s="38"/>
      <c r="G10" s="3"/>
      <c r="H10" s="84" t="s">
        <v>44</v>
      </c>
      <c r="I10" s="85"/>
      <c r="J10" s="85"/>
      <c r="K10" s="85"/>
      <c r="L10" s="85"/>
      <c r="M10" s="85"/>
      <c r="N10" s="85"/>
      <c r="O10" s="86">
        <f>COUNTIF(AF38:AF72,"GEÇER")</f>
        <v>0</v>
      </c>
      <c r="P10" s="87"/>
      <c r="Q10" s="25"/>
      <c r="R10" s="77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9"/>
      <c r="AH10" s="12">
        <f t="shared" si="0"/>
      </c>
      <c r="AI10" s="13" t="str">
        <f>G73</f>
        <v> </v>
      </c>
      <c r="AJ10" s="11">
        <f aca="true" t="shared" si="1" ref="AJ10:AJ27">IF(AI10&lt;50,"    * "&amp;AH10,"")</f>
      </c>
    </row>
    <row r="11" spans="2:36" ht="19.5" customHeight="1">
      <c r="B11" s="1"/>
      <c r="C11" s="37">
        <v>3</v>
      </c>
      <c r="D11" s="83"/>
      <c r="E11" s="83"/>
      <c r="F11" s="38"/>
      <c r="G11" s="3"/>
      <c r="H11" s="84" t="s">
        <v>45</v>
      </c>
      <c r="I11" s="85"/>
      <c r="J11" s="85"/>
      <c r="K11" s="85"/>
      <c r="L11" s="85"/>
      <c r="M11" s="85"/>
      <c r="N11" s="85"/>
      <c r="O11" s="86">
        <f>COUNTIF(AF38:AF72,"ORTA")</f>
        <v>0</v>
      </c>
      <c r="P11" s="87"/>
      <c r="Q11" s="25"/>
      <c r="R11" s="80" t="s">
        <v>30</v>
      </c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2"/>
      <c r="AH11" s="12">
        <f t="shared" si="0"/>
      </c>
      <c r="AI11" s="13" t="str">
        <f>H73</f>
        <v> </v>
      </c>
      <c r="AJ11" s="11">
        <f t="shared" si="1"/>
      </c>
    </row>
    <row r="12" spans="2:36" ht="19.5" customHeight="1">
      <c r="B12" s="1"/>
      <c r="C12" s="37">
        <v>4</v>
      </c>
      <c r="D12" s="83"/>
      <c r="E12" s="83"/>
      <c r="F12" s="38"/>
      <c r="G12" s="3"/>
      <c r="H12" s="84" t="s">
        <v>46</v>
      </c>
      <c r="I12" s="85"/>
      <c r="J12" s="85"/>
      <c r="K12" s="85"/>
      <c r="L12" s="85"/>
      <c r="M12" s="85"/>
      <c r="N12" s="85"/>
      <c r="O12" s="86">
        <f>COUNTIF(AF38:AF72,"İYİ")</f>
        <v>0</v>
      </c>
      <c r="P12" s="87"/>
      <c r="Q12" s="25"/>
      <c r="R12" s="80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2"/>
      <c r="AH12" s="12">
        <f t="shared" si="0"/>
      </c>
      <c r="AI12" s="13" t="str">
        <f>I73</f>
        <v> </v>
      </c>
      <c r="AJ12" s="11">
        <f t="shared" si="1"/>
      </c>
    </row>
    <row r="13" spans="2:36" ht="19.5" customHeight="1">
      <c r="B13" s="1"/>
      <c r="C13" s="37">
        <v>5</v>
      </c>
      <c r="D13" s="83"/>
      <c r="E13" s="83"/>
      <c r="F13" s="38"/>
      <c r="G13" s="3"/>
      <c r="H13" s="84" t="s">
        <v>47</v>
      </c>
      <c r="I13" s="85"/>
      <c r="J13" s="85"/>
      <c r="K13" s="85"/>
      <c r="L13" s="85"/>
      <c r="M13" s="85"/>
      <c r="N13" s="85"/>
      <c r="O13" s="86">
        <f>COUNTIF(AF38:AF72,"PEKİYİ")</f>
        <v>0</v>
      </c>
      <c r="P13" s="87"/>
      <c r="Q13" s="25"/>
      <c r="R13" s="80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2"/>
      <c r="AH13" s="12">
        <f t="shared" si="0"/>
      </c>
      <c r="AI13" s="13" t="str">
        <f>J73</f>
        <v> </v>
      </c>
      <c r="AJ13" s="11">
        <f t="shared" si="1"/>
      </c>
    </row>
    <row r="14" spans="2:36" ht="19.5" customHeight="1">
      <c r="B14" s="1"/>
      <c r="C14" s="37">
        <v>6</v>
      </c>
      <c r="D14" s="83"/>
      <c r="E14" s="83"/>
      <c r="F14" s="38"/>
      <c r="G14" s="3"/>
      <c r="H14" s="108"/>
      <c r="I14" s="109"/>
      <c r="J14" s="109"/>
      <c r="K14" s="109"/>
      <c r="L14" s="109"/>
      <c r="M14" s="109"/>
      <c r="N14" s="109"/>
      <c r="O14" s="109"/>
      <c r="P14" s="110"/>
      <c r="Q14" s="25"/>
      <c r="R14" s="80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2"/>
      <c r="AH14" s="12">
        <f t="shared" si="0"/>
      </c>
      <c r="AI14" s="13" t="str">
        <f>K73</f>
        <v> </v>
      </c>
      <c r="AJ14" s="11">
        <f t="shared" si="1"/>
      </c>
    </row>
    <row r="15" spans="2:36" ht="17.25" customHeight="1">
      <c r="B15" s="1"/>
      <c r="C15" s="37">
        <v>7</v>
      </c>
      <c r="D15" s="83"/>
      <c r="E15" s="83"/>
      <c r="F15" s="38"/>
      <c r="G15" s="3"/>
      <c r="H15" s="84" t="s">
        <v>10</v>
      </c>
      <c r="I15" s="85"/>
      <c r="J15" s="85"/>
      <c r="K15" s="85"/>
      <c r="L15" s="85"/>
      <c r="M15" s="85"/>
      <c r="N15" s="85"/>
      <c r="O15" s="130" t="str">
        <f>IF(COUNT(AE38:AE72)=0," ",SUM(AE38:AE72)/COUNT(AE38:AE72))</f>
        <v> </v>
      </c>
      <c r="P15" s="131"/>
      <c r="Q15" s="26"/>
      <c r="R15" s="51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135" t="str">
        <f>Liste!H8</f>
        <v>Yusuf GÜL</v>
      </c>
      <c r="AD15" s="135"/>
      <c r="AE15" s="135"/>
      <c r="AF15" s="136"/>
      <c r="AH15" s="12">
        <f t="shared" si="0"/>
      </c>
      <c r="AI15" s="13" t="str">
        <f>L73</f>
        <v> </v>
      </c>
      <c r="AJ15" s="11">
        <f t="shared" si="1"/>
      </c>
    </row>
    <row r="16" spans="2:36" ht="19.5" customHeight="1" thickBot="1">
      <c r="B16" s="1"/>
      <c r="C16" s="37">
        <v>8</v>
      </c>
      <c r="D16" s="83"/>
      <c r="E16" s="83"/>
      <c r="F16" s="38"/>
      <c r="G16" s="3"/>
      <c r="H16" s="146" t="s">
        <v>50</v>
      </c>
      <c r="I16" s="147"/>
      <c r="J16" s="147"/>
      <c r="K16" s="147"/>
      <c r="L16" s="147"/>
      <c r="M16" s="147"/>
      <c r="N16" s="147"/>
      <c r="O16" s="132" t="e">
        <f>SUM(O10:O13)/SUM(O9:O14)</f>
        <v>#DIV/0!</v>
      </c>
      <c r="P16" s="133"/>
      <c r="Q16" s="25"/>
      <c r="R16" s="53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137" t="str">
        <f>Liste!H9</f>
        <v>İHL MESLEK DERSLERİ</v>
      </c>
      <c r="AD16" s="137"/>
      <c r="AE16" s="137"/>
      <c r="AF16" s="138"/>
      <c r="AH16" s="12">
        <f t="shared" si="0"/>
      </c>
      <c r="AI16" s="13" t="str">
        <f>M73</f>
        <v> </v>
      </c>
      <c r="AJ16" s="11">
        <f t="shared" si="1"/>
      </c>
    </row>
    <row r="17" spans="2:36" ht="19.5" customHeight="1" thickBot="1">
      <c r="B17" s="1"/>
      <c r="C17" s="37">
        <v>9</v>
      </c>
      <c r="D17" s="83"/>
      <c r="E17" s="83"/>
      <c r="F17" s="38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2">
        <f t="shared" si="0"/>
      </c>
      <c r="AI17" s="13" t="str">
        <f>N73</f>
        <v> </v>
      </c>
      <c r="AJ17" s="11">
        <f t="shared" si="1"/>
      </c>
    </row>
    <row r="18" spans="2:36" ht="19.5" customHeight="1">
      <c r="B18" s="1"/>
      <c r="C18" s="37">
        <v>10</v>
      </c>
      <c r="D18" s="83"/>
      <c r="E18" s="83"/>
      <c r="F18" s="38"/>
      <c r="G18" s="24"/>
      <c r="H18" s="142" t="s">
        <v>17</v>
      </c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4"/>
      <c r="AH18" s="12">
        <f t="shared" si="0"/>
      </c>
      <c r="AI18" s="13" t="str">
        <f>O73</f>
        <v> </v>
      </c>
      <c r="AJ18" s="11">
        <f t="shared" si="1"/>
      </c>
    </row>
    <row r="19" spans="2:36" ht="19.5" customHeight="1">
      <c r="B19" s="1"/>
      <c r="C19" s="37">
        <v>11</v>
      </c>
      <c r="D19" s="83"/>
      <c r="E19" s="83"/>
      <c r="F19" s="38"/>
      <c r="G19" s="24"/>
      <c r="H19" s="31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3"/>
      <c r="AH19" s="12">
        <f t="shared" si="0"/>
      </c>
      <c r="AI19" s="13" t="str">
        <f>P73</f>
        <v> </v>
      </c>
      <c r="AJ19" s="11">
        <f t="shared" si="1"/>
      </c>
    </row>
    <row r="20" spans="2:36" ht="19.5" customHeight="1">
      <c r="B20" s="1"/>
      <c r="C20" s="37">
        <v>12</v>
      </c>
      <c r="D20" s="83"/>
      <c r="E20" s="83"/>
      <c r="F20" s="38"/>
      <c r="G20" s="24"/>
      <c r="H20" s="31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3"/>
      <c r="AH20" s="12">
        <f t="shared" si="0"/>
      </c>
      <c r="AI20" s="13" t="str">
        <f>Q73</f>
        <v> </v>
      </c>
      <c r="AJ20" s="11">
        <f t="shared" si="1"/>
      </c>
    </row>
    <row r="21" spans="2:36" ht="19.5" customHeight="1">
      <c r="B21" s="1"/>
      <c r="C21" s="37">
        <v>13</v>
      </c>
      <c r="D21" s="83"/>
      <c r="E21" s="83"/>
      <c r="F21" s="38"/>
      <c r="G21" s="24"/>
      <c r="H21" s="31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3"/>
      <c r="AH21" s="12">
        <f t="shared" si="0"/>
      </c>
      <c r="AI21" s="13" t="str">
        <f>R73</f>
        <v> </v>
      </c>
      <c r="AJ21" s="11">
        <f t="shared" si="1"/>
      </c>
    </row>
    <row r="22" spans="2:36" ht="19.5" customHeight="1">
      <c r="B22" s="1"/>
      <c r="C22" s="37">
        <v>14</v>
      </c>
      <c r="D22" s="83"/>
      <c r="E22" s="83"/>
      <c r="F22" s="38"/>
      <c r="G22" s="24"/>
      <c r="H22" s="31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3"/>
      <c r="AH22" s="12">
        <f t="shared" si="0"/>
      </c>
      <c r="AI22" s="13" t="str">
        <f>S73</f>
        <v> </v>
      </c>
      <c r="AJ22" s="11">
        <f t="shared" si="1"/>
      </c>
    </row>
    <row r="23" spans="2:36" ht="19.5" customHeight="1">
      <c r="B23" s="1"/>
      <c r="C23" s="37">
        <v>15</v>
      </c>
      <c r="D23" s="83"/>
      <c r="E23" s="83"/>
      <c r="F23" s="38"/>
      <c r="G23" s="24"/>
      <c r="H23" s="31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3"/>
      <c r="AH23" s="12">
        <f t="shared" si="0"/>
      </c>
      <c r="AI23" s="13" t="str">
        <f>T73</f>
        <v> </v>
      </c>
      <c r="AJ23" s="11">
        <f t="shared" si="1"/>
      </c>
    </row>
    <row r="24" spans="2:36" ht="19.5" customHeight="1">
      <c r="B24" s="1"/>
      <c r="C24" s="37">
        <v>16</v>
      </c>
      <c r="D24" s="83"/>
      <c r="E24" s="83"/>
      <c r="F24" s="38"/>
      <c r="G24" s="24"/>
      <c r="H24" s="31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3"/>
      <c r="AH24" s="12">
        <f t="shared" si="0"/>
      </c>
      <c r="AI24" s="13" t="str">
        <f>U73</f>
        <v> </v>
      </c>
      <c r="AJ24" s="11">
        <f t="shared" si="1"/>
      </c>
    </row>
    <row r="25" spans="2:36" ht="19.5" customHeight="1">
      <c r="B25" s="1"/>
      <c r="C25" s="37">
        <v>17</v>
      </c>
      <c r="D25" s="83"/>
      <c r="E25" s="83"/>
      <c r="F25" s="38"/>
      <c r="G25" s="24"/>
      <c r="H25" s="31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3"/>
      <c r="AH25" s="12">
        <f t="shared" si="0"/>
      </c>
      <c r="AI25" s="13" t="str">
        <f>V73</f>
        <v> </v>
      </c>
      <c r="AJ25" s="11">
        <f t="shared" si="1"/>
      </c>
    </row>
    <row r="26" spans="2:36" ht="19.5" customHeight="1">
      <c r="B26" s="1"/>
      <c r="C26" s="37">
        <v>18</v>
      </c>
      <c r="D26" s="83"/>
      <c r="E26" s="83"/>
      <c r="F26" s="38"/>
      <c r="G26" s="24"/>
      <c r="H26" s="31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3"/>
      <c r="AH26" s="12">
        <f t="shared" si="0"/>
      </c>
      <c r="AI26" s="13" t="str">
        <f>W73</f>
        <v> </v>
      </c>
      <c r="AJ26" s="11">
        <f t="shared" si="1"/>
      </c>
    </row>
    <row r="27" spans="2:36" ht="19.5" customHeight="1">
      <c r="B27" s="1"/>
      <c r="C27" s="37">
        <v>19</v>
      </c>
      <c r="D27" s="83"/>
      <c r="E27" s="83"/>
      <c r="F27" s="38"/>
      <c r="G27" s="24"/>
      <c r="H27" s="31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3"/>
      <c r="AH27" s="12">
        <f t="shared" si="0"/>
      </c>
      <c r="AI27" s="13" t="str">
        <f>X73</f>
        <v> </v>
      </c>
      <c r="AJ27" s="11">
        <f t="shared" si="1"/>
      </c>
    </row>
    <row r="28" spans="2:36" ht="19.5" customHeight="1">
      <c r="B28" s="1"/>
      <c r="C28" s="37">
        <v>20</v>
      </c>
      <c r="D28" s="83"/>
      <c r="E28" s="83"/>
      <c r="F28" s="38"/>
      <c r="G28" s="24"/>
      <c r="H28" s="31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3"/>
      <c r="AH28" s="12">
        <f t="shared" si="0"/>
      </c>
      <c r="AI28" s="13" t="str">
        <f>Y73</f>
        <v> </v>
      </c>
      <c r="AJ28" s="11">
        <f aca="true" t="shared" si="2" ref="AJ28:AJ33">IF(AI28&lt;50,"    * "&amp;AH28,"")</f>
      </c>
    </row>
    <row r="29" spans="2:36" ht="19.5" customHeight="1">
      <c r="B29" s="1"/>
      <c r="C29" s="37">
        <v>21</v>
      </c>
      <c r="D29" s="83"/>
      <c r="E29" s="83"/>
      <c r="F29" s="38"/>
      <c r="G29" s="24"/>
      <c r="H29" s="31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3"/>
      <c r="AH29" s="12">
        <f t="shared" si="0"/>
      </c>
      <c r="AI29" s="13" t="str">
        <f>Z73</f>
        <v> </v>
      </c>
      <c r="AJ29" s="11">
        <f t="shared" si="2"/>
      </c>
    </row>
    <row r="30" spans="2:36" ht="19.5" customHeight="1">
      <c r="B30" s="1"/>
      <c r="C30" s="37">
        <v>22</v>
      </c>
      <c r="D30" s="83"/>
      <c r="E30" s="83"/>
      <c r="F30" s="38"/>
      <c r="G30" s="24"/>
      <c r="H30" s="31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3"/>
      <c r="AH30" s="12">
        <f t="shared" si="0"/>
      </c>
      <c r="AI30" s="13" t="str">
        <f>AA73</f>
        <v> </v>
      </c>
      <c r="AJ30" s="11">
        <f t="shared" si="2"/>
      </c>
    </row>
    <row r="31" spans="2:36" ht="19.5" customHeight="1">
      <c r="B31" s="1"/>
      <c r="C31" s="37">
        <v>23</v>
      </c>
      <c r="D31" s="83"/>
      <c r="E31" s="83"/>
      <c r="F31" s="38"/>
      <c r="G31" s="24"/>
      <c r="H31" s="31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3"/>
      <c r="AH31" s="12">
        <f t="shared" si="0"/>
      </c>
      <c r="AI31" s="13" t="str">
        <f>AB73</f>
        <v> </v>
      </c>
      <c r="AJ31" s="11">
        <f t="shared" si="2"/>
      </c>
    </row>
    <row r="32" spans="2:36" ht="19.5" customHeight="1">
      <c r="B32" s="1"/>
      <c r="C32" s="37">
        <v>24</v>
      </c>
      <c r="D32" s="83"/>
      <c r="E32" s="83"/>
      <c r="F32" s="38"/>
      <c r="G32" s="24"/>
      <c r="H32" s="31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3"/>
      <c r="AH32" s="12">
        <f t="shared" si="0"/>
      </c>
      <c r="AI32" s="13" t="str">
        <f>AC73</f>
        <v> </v>
      </c>
      <c r="AJ32" s="11">
        <f t="shared" si="2"/>
      </c>
    </row>
    <row r="33" spans="2:36" ht="19.5" customHeight="1">
      <c r="B33" s="1"/>
      <c r="C33" s="37">
        <v>25</v>
      </c>
      <c r="D33" s="83"/>
      <c r="E33" s="83"/>
      <c r="F33" s="38"/>
      <c r="G33" s="24"/>
      <c r="H33" s="31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3"/>
      <c r="AH33" s="12">
        <f t="shared" si="0"/>
      </c>
      <c r="AI33" s="13" t="str">
        <f>AD73</f>
        <v> </v>
      </c>
      <c r="AJ33" s="11">
        <f t="shared" si="2"/>
      </c>
    </row>
    <row r="34" spans="2:35" ht="19.5" customHeight="1" thickBot="1">
      <c r="B34" s="1"/>
      <c r="C34" s="111" t="s">
        <v>8</v>
      </c>
      <c r="D34" s="112"/>
      <c r="E34" s="113"/>
      <c r="F34" s="39">
        <f>SUM(F9:F33)</f>
        <v>0</v>
      </c>
      <c r="G34" s="24"/>
      <c r="H34" s="34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6"/>
      <c r="AH34" s="12"/>
      <c r="AI34" s="13"/>
    </row>
    <row r="35" spans="2:35" ht="27" customHeight="1" thickBot="1">
      <c r="B35" s="1"/>
      <c r="C35" s="3"/>
      <c r="D35" s="3"/>
      <c r="E35" s="3"/>
      <c r="F35" s="3"/>
      <c r="G35" s="3"/>
      <c r="H35" s="24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2"/>
      <c r="AI35" s="13"/>
    </row>
    <row r="36" spans="2:35" ht="24.75" customHeight="1">
      <c r="B36" s="1"/>
      <c r="C36" s="106" t="s">
        <v>0</v>
      </c>
      <c r="D36" s="107"/>
      <c r="E36" s="107"/>
      <c r="F36" s="107" t="s">
        <v>1</v>
      </c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24" t="s">
        <v>6</v>
      </c>
      <c r="AF36" s="126" t="s">
        <v>2</v>
      </c>
      <c r="AH36" s="12"/>
      <c r="AI36" s="13"/>
    </row>
    <row r="37" spans="2:35" ht="24.75" customHeight="1">
      <c r="B37" s="1"/>
      <c r="C37" s="29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125"/>
      <c r="AF37" s="127"/>
      <c r="AH37" s="12"/>
      <c r="AI37" s="13"/>
    </row>
    <row r="38" spans="2:35" ht="15" customHeight="1">
      <c r="B38" s="1"/>
      <c r="C38" s="30">
        <v>1</v>
      </c>
      <c r="D38" s="45">
        <f>IF(Liste!C5=0," ",Liste!C5)</f>
        <v>412</v>
      </c>
      <c r="E38" s="45" t="str">
        <f>IF(Liste!D5=0," ",Liste!D5)</f>
        <v>ALİ LEVENT ÇAKIR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43" t="str">
        <f aca="true" t="shared" si="3" ref="AE38:AE72">IF(COUNTBLANK(F38:AD38)=COLUMNS(F38:AD38)," ",IF(SUM(F38:AD38)=0,0,SUM(F38:AD38)))</f>
        <v> </v>
      </c>
      <c r="AF38" s="44" t="str">
        <f>IF(AE38=" "," ",IF(AE38&gt;=85,"PEKİYİ",IF(AE38&gt;=70,"İYİ",IF(AE38&gt;=60,"ORTA",IF(AE38&gt;=50,"GEÇER",IF(AE38&lt;50,"GEÇMEZ"))))))</f>
        <v> </v>
      </c>
      <c r="AH38" s="12"/>
      <c r="AI38" s="13"/>
    </row>
    <row r="39" spans="2:35" ht="15" customHeight="1">
      <c r="B39" s="1"/>
      <c r="C39" s="30">
        <v>2</v>
      </c>
      <c r="D39" s="45">
        <f>IF(Liste!C6=0," ",Liste!C6)</f>
        <v>414</v>
      </c>
      <c r="E39" s="45" t="str">
        <f>IF(Liste!D6=0," ",Liste!D6)</f>
        <v>ALİHAN KARATAŞ</v>
      </c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43" t="str">
        <f t="shared" si="3"/>
        <v> </v>
      </c>
      <c r="AF39" s="44" t="str">
        <f aca="true" t="shared" si="4" ref="AF39:AF72">IF(AE39=" "," ",IF(AE39&gt;=85,"PEKİYİ",IF(AE39&gt;=70,"İYİ",IF(AE39&gt;=60,"ORTA",IF(AE39&gt;=50,"GEÇER",IF(AE39&lt;50,"GEÇMEZ",0))))))</f>
        <v> </v>
      </c>
      <c r="AH39" s="12"/>
      <c r="AI39" s="13"/>
    </row>
    <row r="40" spans="2:35" ht="15" customHeight="1">
      <c r="B40" s="1"/>
      <c r="C40" s="30">
        <v>3</v>
      </c>
      <c r="D40" s="45">
        <f>IF(Liste!C7=0," ",Liste!C7)</f>
        <v>161</v>
      </c>
      <c r="E40" s="45" t="str">
        <f>IF(Liste!D7=0," ",Liste!D7)</f>
        <v>BERAT CAN ÜLKER</v>
      </c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43" t="str">
        <f t="shared" si="3"/>
        <v> </v>
      </c>
      <c r="AF40" s="44" t="str">
        <f t="shared" si="4"/>
        <v> </v>
      </c>
      <c r="AH40" s="12"/>
      <c r="AI40" s="13"/>
    </row>
    <row r="41" spans="2:35" ht="15" customHeight="1">
      <c r="B41" s="1"/>
      <c r="C41" s="30">
        <v>4</v>
      </c>
      <c r="D41" s="45">
        <f>IF(Liste!C8=0," ",Liste!C8)</f>
        <v>178</v>
      </c>
      <c r="E41" s="45" t="str">
        <f>IF(Liste!D8=0," ",Liste!D8)</f>
        <v>BERK TEKİN</v>
      </c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43" t="str">
        <f t="shared" si="3"/>
        <v> </v>
      </c>
      <c r="AF41" s="44" t="str">
        <f t="shared" si="4"/>
        <v> </v>
      </c>
      <c r="AH41" s="12"/>
      <c r="AI41" s="13"/>
    </row>
    <row r="42" spans="2:34" ht="15" customHeight="1">
      <c r="B42" s="1"/>
      <c r="C42" s="30">
        <v>5</v>
      </c>
      <c r="D42" s="45">
        <f>IF(Liste!C9=0," ",Liste!C9)</f>
        <v>137</v>
      </c>
      <c r="E42" s="45" t="str">
        <f>IF(Liste!D9=0," ",Liste!D9)</f>
        <v>BERKAN DELİÇ</v>
      </c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43" t="str">
        <f t="shared" si="3"/>
        <v> </v>
      </c>
      <c r="AF42" s="44" t="str">
        <f t="shared" si="4"/>
        <v> </v>
      </c>
      <c r="AH42" s="14"/>
    </row>
    <row r="43" spans="2:34" ht="15" customHeight="1">
      <c r="B43" s="1"/>
      <c r="C43" s="30">
        <v>6</v>
      </c>
      <c r="D43" s="45">
        <f>IF(Liste!C10=0," ",Liste!C10)</f>
        <v>155</v>
      </c>
      <c r="E43" s="45" t="str">
        <f>IF(Liste!D10=0," ",Liste!D10)</f>
        <v>DOĞUKAN YILMAZ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43" t="str">
        <f t="shared" si="3"/>
        <v> </v>
      </c>
      <c r="AF43" s="44" t="str">
        <f t="shared" si="4"/>
        <v> </v>
      </c>
      <c r="AH43" s="14"/>
    </row>
    <row r="44" spans="2:34" ht="15" customHeight="1">
      <c r="B44" s="1"/>
      <c r="C44" s="30">
        <v>7</v>
      </c>
      <c r="D44" s="45">
        <f>IF(Liste!C11=0," ",Liste!C11)</f>
        <v>125</v>
      </c>
      <c r="E44" s="45" t="str">
        <f>IF(Liste!D11=0," ",Liste!D11)</f>
        <v>DURMUŞ KAYA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43" t="str">
        <f t="shared" si="3"/>
        <v> </v>
      </c>
      <c r="AF44" s="44" t="str">
        <f t="shared" si="4"/>
        <v> </v>
      </c>
      <c r="AH44" s="14"/>
    </row>
    <row r="45" spans="2:34" ht="15" customHeight="1">
      <c r="B45" s="1"/>
      <c r="C45" s="30">
        <v>8</v>
      </c>
      <c r="D45" s="45">
        <f>IF(Liste!C12=0," ",Liste!C12)</f>
        <v>169</v>
      </c>
      <c r="E45" s="45" t="str">
        <f>IF(Liste!D12=0," ",Liste!D12)</f>
        <v>EMİR AKSAKAL</v>
      </c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43" t="str">
        <f t="shared" si="3"/>
        <v> </v>
      </c>
      <c r="AF45" s="44" t="str">
        <f t="shared" si="4"/>
        <v> </v>
      </c>
      <c r="AH45" s="14"/>
    </row>
    <row r="46" spans="2:34" ht="15" customHeight="1">
      <c r="B46" s="1"/>
      <c r="C46" s="30">
        <v>9</v>
      </c>
      <c r="D46" s="45">
        <f>IF(Liste!C13=0," ",Liste!C13)</f>
        <v>120</v>
      </c>
      <c r="E46" s="45" t="str">
        <f>IF(Liste!D13=0," ",Liste!D13)</f>
        <v>EMİRHAN ÖNAL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43" t="str">
        <f t="shared" si="3"/>
        <v> </v>
      </c>
      <c r="AF46" s="44" t="str">
        <f t="shared" si="4"/>
        <v> </v>
      </c>
      <c r="AH46" s="14"/>
    </row>
    <row r="47" spans="2:34" ht="15" customHeight="1">
      <c r="B47" s="1"/>
      <c r="C47" s="30">
        <v>10</v>
      </c>
      <c r="D47" s="45">
        <f>IF(Liste!C14=0," ",Liste!C14)</f>
        <v>173</v>
      </c>
      <c r="E47" s="45" t="str">
        <f>IF(Liste!D14=0," ",Liste!D14)</f>
        <v>ENES GÜLŞEN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43" t="str">
        <f t="shared" si="3"/>
        <v> </v>
      </c>
      <c r="AF47" s="44" t="str">
        <f t="shared" si="4"/>
        <v> </v>
      </c>
      <c r="AH47" s="14"/>
    </row>
    <row r="48" spans="2:34" ht="15" customHeight="1">
      <c r="B48" s="1"/>
      <c r="C48" s="30">
        <v>11</v>
      </c>
      <c r="D48" s="45">
        <f>IF(Liste!C15=0," ",Liste!C15)</f>
        <v>439</v>
      </c>
      <c r="E48" s="45" t="str">
        <f>IF(Liste!D15=0," ",Liste!D15)</f>
        <v>ENES BERK BALABANOĞLU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43" t="str">
        <f t="shared" si="3"/>
        <v> </v>
      </c>
      <c r="AF48" s="44" t="str">
        <f t="shared" si="4"/>
        <v> </v>
      </c>
      <c r="AH48" s="14"/>
    </row>
    <row r="49" spans="2:34" ht="15" customHeight="1">
      <c r="B49" s="1"/>
      <c r="C49" s="30">
        <v>12</v>
      </c>
      <c r="D49" s="45">
        <f>IF(Liste!C16=0," ",Liste!C16)</f>
        <v>127</v>
      </c>
      <c r="E49" s="45" t="str">
        <f>IF(Liste!D16=0," ",Liste!D16)</f>
        <v>ENİS YUŞA BENLİ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43" t="str">
        <f t="shared" si="3"/>
        <v> </v>
      </c>
      <c r="AF49" s="44" t="str">
        <f t="shared" si="4"/>
        <v> </v>
      </c>
      <c r="AH49" s="14"/>
    </row>
    <row r="50" spans="2:34" ht="15" customHeight="1">
      <c r="B50" s="1"/>
      <c r="C50" s="30">
        <v>13</v>
      </c>
      <c r="D50" s="45">
        <f>IF(Liste!C17=0," ",Liste!C17)</f>
        <v>156</v>
      </c>
      <c r="E50" s="45" t="str">
        <f>IF(Liste!D17=0," ",Liste!D17)</f>
        <v>ERKAN KUZGÖLCÜK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43" t="str">
        <f t="shared" si="3"/>
        <v> </v>
      </c>
      <c r="AF50" s="44" t="str">
        <f t="shared" si="4"/>
        <v> </v>
      </c>
      <c r="AH50" s="14"/>
    </row>
    <row r="51" spans="2:34" ht="15" customHeight="1">
      <c r="B51" s="1"/>
      <c r="C51" s="30">
        <v>14</v>
      </c>
      <c r="D51" s="45">
        <f>IF(Liste!C18=0," ",Liste!C18)</f>
        <v>151</v>
      </c>
      <c r="E51" s="45" t="str">
        <f>IF(Liste!D18=0," ",Liste!D18)</f>
        <v>EYÜP DEMİREL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43" t="str">
        <f t="shared" si="3"/>
        <v> </v>
      </c>
      <c r="AF51" s="44" t="str">
        <f t="shared" si="4"/>
        <v> </v>
      </c>
      <c r="AH51" s="14"/>
    </row>
    <row r="52" spans="2:34" ht="15" customHeight="1">
      <c r="B52" s="1"/>
      <c r="C52" s="30">
        <v>15</v>
      </c>
      <c r="D52" s="45">
        <f>IF(Liste!C19=0," ",Liste!C19)</f>
        <v>171</v>
      </c>
      <c r="E52" s="45" t="str">
        <f>IF(Liste!D19=0," ",Liste!D19)</f>
        <v>FATİH NERGİZ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43" t="str">
        <f t="shared" si="3"/>
        <v> </v>
      </c>
      <c r="AF52" s="44" t="str">
        <f t="shared" si="4"/>
        <v> </v>
      </c>
      <c r="AH52" s="14"/>
    </row>
    <row r="53" spans="2:34" ht="15" customHeight="1">
      <c r="B53" s="1"/>
      <c r="C53" s="30">
        <v>16</v>
      </c>
      <c r="D53" s="45">
        <f>IF(Liste!C20=0," ",Liste!C20)</f>
        <v>154</v>
      </c>
      <c r="E53" s="45" t="str">
        <f>IF(Liste!D20=0," ",Liste!D20)</f>
        <v>GAZİ CAN YILMAZ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43" t="str">
        <f t="shared" si="3"/>
        <v> </v>
      </c>
      <c r="AF53" s="44" t="str">
        <f t="shared" si="4"/>
        <v> </v>
      </c>
      <c r="AH53" s="14"/>
    </row>
    <row r="54" spans="2:34" ht="15" customHeight="1">
      <c r="B54" s="1"/>
      <c r="C54" s="30">
        <v>17</v>
      </c>
      <c r="D54" s="45">
        <f>IF(Liste!C21=0," ",Liste!C21)</f>
        <v>401</v>
      </c>
      <c r="E54" s="45" t="str">
        <f>IF(Liste!D21=0," ",Liste!D21)</f>
        <v>GUFRAN YILMAZTÜRK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43" t="str">
        <f t="shared" si="3"/>
        <v> </v>
      </c>
      <c r="AF54" s="44" t="str">
        <f t="shared" si="4"/>
        <v> </v>
      </c>
      <c r="AH54" s="14"/>
    </row>
    <row r="55" spans="2:34" ht="15" customHeight="1">
      <c r="B55" s="1"/>
      <c r="C55" s="30">
        <v>18</v>
      </c>
      <c r="D55" s="45">
        <f>IF(Liste!C22=0," ",Liste!C22)</f>
        <v>322</v>
      </c>
      <c r="E55" s="45" t="str">
        <f>IF(Liste!D22=0," ",Liste!D22)</f>
        <v>GÜLCAN TÜFEK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43" t="str">
        <f t="shared" si="3"/>
        <v> </v>
      </c>
      <c r="AF55" s="44" t="str">
        <f t="shared" si="4"/>
        <v> </v>
      </c>
      <c r="AH55" s="14"/>
    </row>
    <row r="56" spans="2:34" ht="15" customHeight="1">
      <c r="B56" s="1"/>
      <c r="C56" s="30">
        <v>19</v>
      </c>
      <c r="D56" s="45">
        <f>IF(Liste!C23=0," ",Liste!C23)</f>
        <v>162</v>
      </c>
      <c r="E56" s="45" t="str">
        <f>IF(Liste!D23=0," ",Liste!D23)</f>
        <v>HASAN HÜSEYİN ÖZAYDIN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43" t="str">
        <f t="shared" si="3"/>
        <v> </v>
      </c>
      <c r="AF56" s="44" t="str">
        <f t="shared" si="4"/>
        <v> </v>
      </c>
      <c r="AH56" s="14"/>
    </row>
    <row r="57" spans="2:34" ht="15" customHeight="1">
      <c r="B57" s="1"/>
      <c r="C57" s="30">
        <v>20</v>
      </c>
      <c r="D57" s="45">
        <f>IF(Liste!C24=0," ",Liste!C24)</f>
        <v>166</v>
      </c>
      <c r="E57" s="45" t="str">
        <f>IF(Liste!D24=0," ",Liste!D24)</f>
        <v>HÜSEYİN GAZİ UZUN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43" t="str">
        <f t="shared" si="3"/>
        <v> </v>
      </c>
      <c r="AF57" s="44" t="str">
        <f t="shared" si="4"/>
        <v> </v>
      </c>
      <c r="AH57" s="14"/>
    </row>
    <row r="58" spans="2:34" ht="15" customHeight="1">
      <c r="B58" s="1"/>
      <c r="C58" s="30">
        <v>21</v>
      </c>
      <c r="D58" s="45">
        <f>IF(Liste!C25=0," ",Liste!C25)</f>
        <v>188</v>
      </c>
      <c r="E58" s="45" t="str">
        <f>IF(Liste!D25=0," ",Liste!D25)</f>
        <v>İBRAHİM CAN TAŞYÜREK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43" t="str">
        <f t="shared" si="3"/>
        <v> </v>
      </c>
      <c r="AF58" s="44" t="str">
        <f t="shared" si="4"/>
        <v> </v>
      </c>
      <c r="AH58" s="14"/>
    </row>
    <row r="59" spans="2:34" ht="15" customHeight="1">
      <c r="B59" s="1"/>
      <c r="C59" s="30">
        <v>22</v>
      </c>
      <c r="D59" s="45">
        <f>IF(Liste!C26=0," ",Liste!C26)</f>
        <v>116</v>
      </c>
      <c r="E59" s="45" t="str">
        <f>IF(Liste!D26=0," ",Liste!D26)</f>
        <v>KADİR ÖMER ÖZDEMİR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43" t="str">
        <f t="shared" si="3"/>
        <v> </v>
      </c>
      <c r="AF59" s="44" t="str">
        <f t="shared" si="4"/>
        <v> </v>
      </c>
      <c r="AH59" s="14"/>
    </row>
    <row r="60" spans="2:34" ht="15" customHeight="1">
      <c r="B60" s="1"/>
      <c r="C60" s="30">
        <v>23</v>
      </c>
      <c r="D60" s="45">
        <f>IF(Liste!C27=0," ",Liste!C27)</f>
        <v>167</v>
      </c>
      <c r="E60" s="45" t="str">
        <f>IF(Liste!D27=0," ",Liste!D27)</f>
        <v>KAMİLCAN KUNDAK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43" t="str">
        <f t="shared" si="3"/>
        <v> </v>
      </c>
      <c r="AF60" s="44" t="str">
        <f t="shared" si="4"/>
        <v> </v>
      </c>
      <c r="AH60" s="14"/>
    </row>
    <row r="61" spans="2:34" ht="15" customHeight="1">
      <c r="B61" s="1"/>
      <c r="C61" s="30">
        <v>24</v>
      </c>
      <c r="D61" s="45">
        <f>IF(Liste!C28=0," ",Liste!C28)</f>
        <v>152</v>
      </c>
      <c r="E61" s="45" t="str">
        <f>IF(Liste!D28=0," ",Liste!D28)</f>
        <v>KENAN ÇİFTÇİ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43" t="str">
        <f t="shared" si="3"/>
        <v> </v>
      </c>
      <c r="AF61" s="44" t="str">
        <f t="shared" si="4"/>
        <v> </v>
      </c>
      <c r="AH61" s="14"/>
    </row>
    <row r="62" spans="2:34" ht="15" customHeight="1">
      <c r="B62" s="1"/>
      <c r="C62" s="30">
        <v>25</v>
      </c>
      <c r="D62" s="45">
        <f>IF(Liste!C29=0," ",Liste!C29)</f>
        <v>186</v>
      </c>
      <c r="E62" s="45" t="str">
        <f>IF(Liste!D29=0," ",Liste!D29)</f>
        <v>MEHMET DİLER</v>
      </c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43" t="str">
        <f t="shared" si="3"/>
        <v> </v>
      </c>
      <c r="AF62" s="44" t="str">
        <f t="shared" si="4"/>
        <v> </v>
      </c>
      <c r="AH62" s="14"/>
    </row>
    <row r="63" spans="2:34" ht="15" customHeight="1">
      <c r="B63" s="1"/>
      <c r="C63" s="30">
        <v>26</v>
      </c>
      <c r="D63" s="45">
        <f>IF(Liste!C30=0," ",Liste!C30)</f>
        <v>182</v>
      </c>
      <c r="E63" s="45" t="str">
        <f>IF(Liste!D30=0," ",Liste!D30)</f>
        <v>MELİH SAVAŞ</v>
      </c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43" t="str">
        <f t="shared" si="3"/>
        <v> </v>
      </c>
      <c r="AF63" s="44" t="str">
        <f t="shared" si="4"/>
        <v> </v>
      </c>
      <c r="AH63" s="14"/>
    </row>
    <row r="64" spans="2:32" ht="15" customHeight="1">
      <c r="B64" s="1"/>
      <c r="C64" s="30">
        <v>27</v>
      </c>
      <c r="D64" s="45">
        <f>IF(Liste!C31=0," ",Liste!C31)</f>
        <v>541</v>
      </c>
      <c r="E64" s="45" t="str">
        <f>IF(Liste!D31=0," ",Liste!D31)</f>
        <v>MERT SALİH EKİCİ</v>
      </c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43" t="str">
        <f t="shared" si="3"/>
        <v> </v>
      </c>
      <c r="AF64" s="44" t="str">
        <f t="shared" si="4"/>
        <v> </v>
      </c>
    </row>
    <row r="65" spans="2:32" ht="15" customHeight="1">
      <c r="B65" s="1"/>
      <c r="C65" s="30">
        <v>28</v>
      </c>
      <c r="D65" s="45">
        <f>IF(Liste!C32=0," ",Liste!C32)</f>
        <v>111</v>
      </c>
      <c r="E65" s="45" t="str">
        <f>IF(Liste!D32=0," ",Liste!D32)</f>
        <v>MUHAMMED MUSTAFA ÇUKUR</v>
      </c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43" t="str">
        <f t="shared" si="3"/>
        <v> </v>
      </c>
      <c r="AF65" s="44" t="str">
        <f t="shared" si="4"/>
        <v> </v>
      </c>
    </row>
    <row r="66" spans="2:32" ht="15" customHeight="1">
      <c r="B66" s="1"/>
      <c r="C66" s="30">
        <v>29</v>
      </c>
      <c r="D66" s="45">
        <f>IF(Liste!C33=0," ",Liste!C33)</f>
        <v>126</v>
      </c>
      <c r="E66" s="45" t="str">
        <f>IF(Liste!D33=0," ",Liste!D33)</f>
        <v>ÖZDEYİŞ KUYUCUK</v>
      </c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43" t="str">
        <f t="shared" si="3"/>
        <v> </v>
      </c>
      <c r="AF66" s="44" t="str">
        <f t="shared" si="4"/>
        <v> </v>
      </c>
    </row>
    <row r="67" spans="2:32" ht="15" customHeight="1">
      <c r="B67" s="1"/>
      <c r="C67" s="30">
        <v>30</v>
      </c>
      <c r="D67" s="45">
        <f>IF(Liste!C34=0," ",Liste!C34)</f>
        <v>124</v>
      </c>
      <c r="E67" s="45" t="str">
        <f>IF(Liste!D34=0," ",Liste!D34)</f>
        <v>PINAR YILMAZ</v>
      </c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43" t="str">
        <f t="shared" si="3"/>
        <v> </v>
      </c>
      <c r="AF67" s="44" t="str">
        <f t="shared" si="4"/>
        <v> </v>
      </c>
    </row>
    <row r="68" spans="2:32" ht="15" customHeight="1">
      <c r="B68" s="1"/>
      <c r="C68" s="30">
        <v>31</v>
      </c>
      <c r="D68" s="45">
        <f>IF(Liste!C35=0," ",Liste!C35)</f>
        <v>153</v>
      </c>
      <c r="E68" s="45" t="str">
        <f>IF(Liste!D35=0," ",Liste!D35)</f>
        <v>SEZER ÇOLPAN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43" t="str">
        <f t="shared" si="3"/>
        <v> </v>
      </c>
      <c r="AF68" s="44" t="str">
        <f t="shared" si="4"/>
        <v> </v>
      </c>
    </row>
    <row r="69" spans="2:32" ht="15" customHeight="1">
      <c r="B69" s="1"/>
      <c r="C69" s="30">
        <v>32</v>
      </c>
      <c r="D69" s="45">
        <f>IF(Liste!C36=0," ",Liste!C36)</f>
        <v>193</v>
      </c>
      <c r="E69" s="45" t="str">
        <f>IF(Liste!D36=0," ",Liste!D36)</f>
        <v>TAYFUN ÇETİN</v>
      </c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43" t="str">
        <f t="shared" si="3"/>
        <v> </v>
      </c>
      <c r="AF69" s="44" t="str">
        <f t="shared" si="4"/>
        <v> </v>
      </c>
    </row>
    <row r="70" spans="2:32" ht="15" customHeight="1">
      <c r="B70" s="1"/>
      <c r="C70" s="30">
        <v>33</v>
      </c>
      <c r="D70" s="45">
        <f>IF(Liste!C37=0," ",Liste!C37)</f>
        <v>113</v>
      </c>
      <c r="E70" s="45" t="str">
        <f>IF(Liste!D37=0," ",Liste!D37)</f>
        <v>UĞUR ÖZ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43" t="str">
        <f t="shared" si="3"/>
        <v> </v>
      </c>
      <c r="AF70" s="44" t="str">
        <f t="shared" si="4"/>
        <v> </v>
      </c>
    </row>
    <row r="71" spans="2:32" ht="15" customHeight="1">
      <c r="B71" s="1"/>
      <c r="C71" s="30">
        <v>34</v>
      </c>
      <c r="D71" s="45">
        <f>IF(Liste!C38=0," ",Liste!C38)</f>
        <v>142</v>
      </c>
      <c r="E71" s="45" t="str">
        <f>IF(Liste!D38=0," ",Liste!D38)</f>
        <v>YUSUF ÖMÜRLÜGİL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43" t="str">
        <f t="shared" si="3"/>
        <v> </v>
      </c>
      <c r="AF71" s="44" t="str">
        <f t="shared" si="4"/>
        <v> </v>
      </c>
    </row>
    <row r="72" spans="2:32" ht="18" customHeight="1" thickBot="1">
      <c r="B72" s="1"/>
      <c r="C72" s="56">
        <v>35</v>
      </c>
      <c r="D72" s="57">
        <f>IF(Liste!C39=0," ",Liste!C39)</f>
        <v>170</v>
      </c>
      <c r="E72" s="57" t="str">
        <f>IF(Liste!D39=0," ",Liste!D39)</f>
        <v>YÜKSEL ÇETİN</v>
      </c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9" t="str">
        <f t="shared" si="3"/>
        <v> </v>
      </c>
      <c r="AF72" s="60" t="str">
        <f t="shared" si="4"/>
        <v> </v>
      </c>
    </row>
    <row r="73" spans="2:32" ht="24.75" customHeight="1" thickBot="1">
      <c r="B73" s="1"/>
      <c r="C73" s="104" t="s">
        <v>7</v>
      </c>
      <c r="D73" s="105"/>
      <c r="E73" s="105"/>
      <c r="F73" s="55" t="str">
        <f>IF(F9=0," ",((SUM(F38:F72)/COUNT(F38:F72))*100)/F9)</f>
        <v> </v>
      </c>
      <c r="G73" s="55" t="str">
        <f>IF(F10=0," ",((SUM(G38:G72)/COUNT(G38:G72))*100)/F10)</f>
        <v> </v>
      </c>
      <c r="H73" s="55" t="str">
        <f>IF(F11=0," ",((SUM(H38:H72)/COUNT(H38:H72))*100)/F11)</f>
        <v> </v>
      </c>
      <c r="I73" s="55" t="str">
        <f>IF(F12=0," ",((SUM(I38:I72)/COUNT(I38:I72))*100)/F12)</f>
        <v> </v>
      </c>
      <c r="J73" s="55" t="str">
        <f>IF(F13=0," ",((SUM(J38:J72)/COUNT(J38:J72))*100)/F13)</f>
        <v> </v>
      </c>
      <c r="K73" s="55" t="str">
        <f>IF(F14=0," ",((SUM(K38:K72)/COUNT(K38:K72))*100)/F14)</f>
        <v> </v>
      </c>
      <c r="L73" s="55" t="str">
        <f>IF(F15=0," ",((SUM(L38:L72)/COUNT(L38:L72))*100)/F15)</f>
        <v> </v>
      </c>
      <c r="M73" s="55" t="str">
        <f>IF(F16=0," ",((SUM(M38:M72)/COUNT(M38:M72))*100)/F16)</f>
        <v> </v>
      </c>
      <c r="N73" s="55" t="str">
        <f>IF(F17=0," ",((SUM(N38:N72)/COUNT(N38:N72))*100)/F17)</f>
        <v> </v>
      </c>
      <c r="O73" s="55" t="str">
        <f>IF(F18=0," ",((SUM(O38:O72)/COUNT(O38:O72))*100)/F18)</f>
        <v> </v>
      </c>
      <c r="P73" s="55" t="str">
        <f>IF(F19=0," ",((SUM(P38:P72)/COUNT(P38:P72))*100)/F19)</f>
        <v> </v>
      </c>
      <c r="Q73" s="55" t="str">
        <f>IF(F20=0," ",((SUM(Q38:Q72)/COUNT(Q38:Q72))*100)/F20)</f>
        <v> </v>
      </c>
      <c r="R73" s="55" t="str">
        <f>IF(F21=0," ",((SUM(R38:R72)/COUNT(R38:R72))*100)/F21)</f>
        <v> </v>
      </c>
      <c r="S73" s="55" t="str">
        <f>IF(F22=0," ",((SUM(S38:S72)/COUNT(S38:S72))*100)/F22)</f>
        <v> </v>
      </c>
      <c r="T73" s="55" t="str">
        <f>IF(F23=0," ",((SUM(T38:T72)/COUNT(T38:T72))*100)/F23)</f>
        <v> </v>
      </c>
      <c r="U73" s="55" t="str">
        <f>IF(F24=0," ",((SUM(U38:U72)/COUNT(U38:U72))*100)/F24)</f>
        <v> </v>
      </c>
      <c r="V73" s="55" t="str">
        <f>IF(F25=0," ",((SUM(V38:V72)/COUNT(V38:V72))*100)/F25)</f>
        <v> </v>
      </c>
      <c r="W73" s="55" t="str">
        <f>IF(F26=0," ",((SUM(W38:W72)/COUNT(W38:W72))*100)/F26)</f>
        <v> </v>
      </c>
      <c r="X73" s="55" t="str">
        <f>IF(F27=0," ",((SUM(X38:X72)/COUNT(X38:X72))*100)/F27)</f>
        <v> </v>
      </c>
      <c r="Y73" s="55" t="str">
        <f>IF(F28=0," ",((SUM(Y38:Y72)/COUNT(Y38:Y72))*100)/F28)</f>
        <v> </v>
      </c>
      <c r="Z73" s="55" t="str">
        <f>IF(F29=0," ",((SUM(Z38:Z72)/COUNT(Z38:Z72))*100)/F29)</f>
        <v> </v>
      </c>
      <c r="AA73" s="55" t="str">
        <f>IF(F30=0," ",((SUM(AA38:AA72)/COUNT(AA38:AA72))*100)/F30)</f>
        <v> </v>
      </c>
      <c r="AB73" s="55" t="str">
        <f>IF(F31=0," ",((SUM(AB38:AB72)/COUNT(AB38:AB72))*100)/F31)</f>
        <v> </v>
      </c>
      <c r="AC73" s="55" t="str">
        <f>IF(F32=0," ",((SUM(AC38:AC72)/COUNT(AC38:AC72))*100)/F32)</f>
        <v> </v>
      </c>
      <c r="AD73" s="55" t="str">
        <f>IF(F33=0," ",((SUM(AD38:AD72)/COUNT(AD38:AD72))*100)/F33)</f>
        <v> </v>
      </c>
      <c r="AE73" s="28"/>
      <c r="AF73" s="28"/>
    </row>
    <row r="74" spans="2:32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2:32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25:33" ht="12.75">
      <c r="Y76" s="40"/>
      <c r="Z76" s="40"/>
      <c r="AA76" s="40"/>
      <c r="AB76" s="122">
        <f ca="1">TODAY()</f>
        <v>45251</v>
      </c>
      <c r="AC76" s="122"/>
      <c r="AD76" s="122"/>
      <c r="AE76" s="122"/>
      <c r="AF76" s="122"/>
      <c r="AG76" s="40"/>
    </row>
    <row r="77" spans="25:33" ht="12.75">
      <c r="Y77" s="42"/>
      <c r="Z77" s="42"/>
      <c r="AA77" s="42"/>
      <c r="AB77" s="123" t="s">
        <v>61</v>
      </c>
      <c r="AC77" s="123"/>
      <c r="AD77" s="123"/>
      <c r="AE77" s="123"/>
      <c r="AF77" s="123"/>
      <c r="AG77" s="42"/>
    </row>
    <row r="78" spans="25:33" ht="12.75">
      <c r="Y78" s="41"/>
      <c r="Z78" s="41"/>
      <c r="AA78" s="41"/>
      <c r="AB78" s="134" t="s">
        <v>49</v>
      </c>
      <c r="AC78" s="134"/>
      <c r="AD78" s="134"/>
      <c r="AE78" s="134"/>
      <c r="AF78" s="134"/>
      <c r="AG78" s="41"/>
    </row>
  </sheetData>
  <sheetProtection password="C7DC" sheet="1" objects="1" scenarios="1" selectLockedCells="1"/>
  <mergeCells count="80"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  <mergeCell ref="C5:D5"/>
    <mergeCell ref="E5:F5"/>
    <mergeCell ref="G5:J5"/>
    <mergeCell ref="K5:P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R5:AC5"/>
    <mergeCell ref="AD5:AE5"/>
    <mergeCell ref="D10:E10"/>
    <mergeCell ref="H10:N10"/>
    <mergeCell ref="O10:P10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30:E30"/>
    <mergeCell ref="D19:E19"/>
    <mergeCell ref="D20:E20"/>
    <mergeCell ref="D21:E21"/>
    <mergeCell ref="D22:E22"/>
    <mergeCell ref="D23:E23"/>
    <mergeCell ref="D24:E24"/>
    <mergeCell ref="F36:AD36"/>
    <mergeCell ref="AE36:AE37"/>
    <mergeCell ref="AF36:AF37"/>
    <mergeCell ref="D25:E25"/>
    <mergeCell ref="D26:E26"/>
    <mergeCell ref="D27:E27"/>
    <mergeCell ref="D28:E28"/>
    <mergeCell ref="C73:E73"/>
    <mergeCell ref="AB76:AF76"/>
    <mergeCell ref="AB77:AF77"/>
    <mergeCell ref="D29:E29"/>
    <mergeCell ref="AB78:AF78"/>
    <mergeCell ref="D31:E31"/>
    <mergeCell ref="D32:E32"/>
    <mergeCell ref="D33:E33"/>
    <mergeCell ref="C34:E34"/>
    <mergeCell ref="C36:E36"/>
  </mergeCells>
  <conditionalFormatting sqref="F73:O73">
    <cfRule type="cellIs" priority="4" dxfId="3" operator="lessThan" stopIfTrue="1">
      <formula>50</formula>
    </cfRule>
  </conditionalFormatting>
  <conditionalFormatting sqref="F73:AD73">
    <cfRule type="cellIs" priority="2" dxfId="24" operator="lessThan" stopIfTrue="1">
      <formula>50</formula>
    </cfRule>
    <cfRule type="cellIs" priority="3" dxfId="25" operator="lessThan" stopIfTrue="1">
      <formula>50</formula>
    </cfRule>
  </conditionalFormatting>
  <conditionalFormatting sqref="AF38:AF72">
    <cfRule type="cellIs" priority="1" dxfId="24" operator="equal">
      <formula>"GEÇMEZ"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AJ78"/>
  <sheetViews>
    <sheetView zoomScalePageLayoutView="0" workbookViewId="0" topLeftCell="A53">
      <selection activeCell="AB77" sqref="AB77:AF77"/>
    </sheetView>
  </sheetViews>
  <sheetFormatPr defaultColWidth="9.125" defaultRowHeight="12.75"/>
  <cols>
    <col min="1" max="1" width="2.875" style="2" customWidth="1"/>
    <col min="2" max="2" width="2.625" style="2" customWidth="1"/>
    <col min="3" max="3" width="5.50390625" style="2" customWidth="1"/>
    <col min="4" max="4" width="6.625" style="2" customWidth="1"/>
    <col min="5" max="5" width="26.50390625" style="2" customWidth="1"/>
    <col min="6" max="6" width="4.50390625" style="2" customWidth="1"/>
    <col min="7" max="30" width="3.625" style="2" customWidth="1"/>
    <col min="31" max="31" width="5.50390625" style="2" customWidth="1"/>
    <col min="32" max="32" width="10.375" style="2" customWidth="1"/>
    <col min="33" max="33" width="8.50390625" style="2" customWidth="1"/>
    <col min="34" max="34" width="23.50390625" style="10" customWidth="1"/>
    <col min="35" max="35" width="9.125" style="11" customWidth="1"/>
    <col min="36" max="36" width="25.00390625" style="11" customWidth="1"/>
    <col min="37" max="16384" width="9.125" style="2" customWidth="1"/>
  </cols>
  <sheetData>
    <row r="1" ht="9" customHeight="1"/>
    <row r="2" spans="2:36" ht="30" customHeight="1" thickBot="1">
      <c r="B2" s="1"/>
      <c r="C2" s="90" t="s">
        <v>22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7"/>
      <c r="AH2" s="88"/>
      <c r="AI2" s="88"/>
      <c r="AJ2" s="88"/>
    </row>
    <row r="3" spans="2:36" ht="15" customHeight="1">
      <c r="B3" s="23"/>
      <c r="C3" s="94" t="s">
        <v>12</v>
      </c>
      <c r="D3" s="95"/>
      <c r="E3" s="74" t="str">
        <f>Liste!G4&amp;Liste!H4</f>
        <v>:ESKİŞEHİR ANADOLU İMAM HATİP LİSESİ</v>
      </c>
      <c r="F3" s="74"/>
      <c r="G3" s="121" t="s">
        <v>15</v>
      </c>
      <c r="H3" s="121"/>
      <c r="I3" s="121"/>
      <c r="J3" s="121"/>
      <c r="K3" s="74" t="str">
        <f>Liste!G6&amp;" "&amp;Liste!H6</f>
        <v>: 12-A FEN</v>
      </c>
      <c r="L3" s="74"/>
      <c r="M3" s="74"/>
      <c r="N3" s="74"/>
      <c r="O3" s="74"/>
      <c r="P3" s="119"/>
      <c r="Q3" s="24"/>
      <c r="R3" s="98" t="s">
        <v>11</v>
      </c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100"/>
      <c r="AG3" s="7"/>
      <c r="AH3" s="89"/>
      <c r="AI3" s="88"/>
      <c r="AJ3" s="88"/>
    </row>
    <row r="4" spans="2:32" ht="15" customHeight="1" thickBot="1">
      <c r="B4" s="23"/>
      <c r="C4" s="116" t="s">
        <v>13</v>
      </c>
      <c r="D4" s="117"/>
      <c r="E4" s="118" t="str">
        <f>Liste!G5&amp;Liste!H5</f>
        <v>:2023-2024</v>
      </c>
      <c r="F4" s="118"/>
      <c r="G4" s="91" t="s">
        <v>42</v>
      </c>
      <c r="H4" s="91"/>
      <c r="I4" s="91"/>
      <c r="J4" s="91"/>
      <c r="K4" s="118" t="s">
        <v>53</v>
      </c>
      <c r="L4" s="118"/>
      <c r="M4" s="118"/>
      <c r="N4" s="118"/>
      <c r="O4" s="118"/>
      <c r="P4" s="120"/>
      <c r="Q4" s="3"/>
      <c r="R4" s="101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3"/>
    </row>
    <row r="5" spans="2:36" ht="15" customHeight="1">
      <c r="B5" s="23"/>
      <c r="C5" s="116" t="s">
        <v>14</v>
      </c>
      <c r="D5" s="117"/>
      <c r="E5" s="118" t="s">
        <v>31</v>
      </c>
      <c r="F5" s="118"/>
      <c r="G5" s="91" t="s">
        <v>35</v>
      </c>
      <c r="H5" s="91"/>
      <c r="I5" s="91"/>
      <c r="J5" s="91"/>
      <c r="K5" s="118" t="str">
        <f>Liste!G8&amp;" "&amp;Liste!H7</f>
        <v>: KUR'AN-I KERİM</v>
      </c>
      <c r="L5" s="118"/>
      <c r="M5" s="118"/>
      <c r="N5" s="118"/>
      <c r="O5" s="118"/>
      <c r="P5" s="120"/>
      <c r="Q5" s="24"/>
      <c r="R5" s="114" t="s">
        <v>19</v>
      </c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75" t="e">
        <f>O16</f>
        <v>#DIV/0!</v>
      </c>
      <c r="AE5" s="75"/>
      <c r="AF5" s="50" t="s">
        <v>20</v>
      </c>
      <c r="AH5" s="76" t="s">
        <v>41</v>
      </c>
      <c r="AI5" s="76"/>
      <c r="AJ5" s="76"/>
    </row>
    <row r="6" spans="2:36" ht="15" customHeight="1" thickBot="1">
      <c r="B6" s="23"/>
      <c r="C6" s="92" t="s">
        <v>36</v>
      </c>
      <c r="D6" s="93"/>
      <c r="E6" s="96" t="str">
        <f>Liste!G7&amp;Liste!H8</f>
        <v>:Yusuf GÜL</v>
      </c>
      <c r="F6" s="96"/>
      <c r="G6" s="145"/>
      <c r="H6" s="145"/>
      <c r="I6" s="145"/>
      <c r="J6" s="145"/>
      <c r="K6" s="96"/>
      <c r="L6" s="96"/>
      <c r="M6" s="96"/>
      <c r="N6" s="96"/>
      <c r="O6" s="96"/>
      <c r="P6" s="97"/>
      <c r="Q6" s="24"/>
      <c r="R6" s="139" t="s">
        <v>51</v>
      </c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1"/>
      <c r="AH6" s="76"/>
      <c r="AI6" s="76"/>
      <c r="AJ6" s="76"/>
    </row>
    <row r="7" spans="2:36" ht="13.5" customHeight="1" thickBot="1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4"/>
      <c r="R7" s="77">
        <f>CONCATENATE(AJ9,AJ10,AJ11,AJ12,AJ13,AJ14,AJ15,AJ16,AJ17,AJ18,AJ19,AJ20,AJ21,AJ23,AJ24,AJ25,AJ26,AJ27,AJ28,AJ29,AJ30,AJ31,AJ32,AJ33)</f>
      </c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9"/>
      <c r="AH7" s="76"/>
      <c r="AI7" s="76"/>
      <c r="AJ7" s="76"/>
    </row>
    <row r="8" spans="2:32" ht="21" customHeight="1">
      <c r="B8" s="1"/>
      <c r="C8" s="128" t="s">
        <v>21</v>
      </c>
      <c r="D8" s="129"/>
      <c r="E8" s="129"/>
      <c r="F8" s="27" t="s">
        <v>16</v>
      </c>
      <c r="G8" s="3"/>
      <c r="H8" s="148" t="s">
        <v>9</v>
      </c>
      <c r="I8" s="149"/>
      <c r="J8" s="149"/>
      <c r="K8" s="149"/>
      <c r="L8" s="149"/>
      <c r="M8" s="149"/>
      <c r="N8" s="149"/>
      <c r="O8" s="149"/>
      <c r="P8" s="150"/>
      <c r="Q8" s="25"/>
      <c r="R8" s="77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9"/>
    </row>
    <row r="9" spans="2:36" ht="19.5" customHeight="1">
      <c r="B9" s="1"/>
      <c r="C9" s="37">
        <v>1</v>
      </c>
      <c r="D9" s="83"/>
      <c r="E9" s="83"/>
      <c r="F9" s="38"/>
      <c r="G9" s="3"/>
      <c r="H9" s="84" t="s">
        <v>43</v>
      </c>
      <c r="I9" s="85"/>
      <c r="J9" s="85"/>
      <c r="K9" s="85"/>
      <c r="L9" s="85"/>
      <c r="M9" s="85"/>
      <c r="N9" s="85"/>
      <c r="O9" s="86">
        <f>COUNTIF(AF38:AF72,"GEÇMEZ")</f>
        <v>0</v>
      </c>
      <c r="P9" s="87"/>
      <c r="Q9" s="25"/>
      <c r="R9" s="77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9"/>
      <c r="AH9" s="12">
        <f aca="true" t="shared" si="0" ref="AH9:AH33">IF(D9=0,"",D9)</f>
      </c>
      <c r="AI9" s="13" t="str">
        <f>F73</f>
        <v> </v>
      </c>
      <c r="AJ9" s="11">
        <f>IF(AI9&lt;50,"    * "&amp;AH9,"")</f>
      </c>
    </row>
    <row r="10" spans="2:36" ht="19.5" customHeight="1">
      <c r="B10" s="1"/>
      <c r="C10" s="37">
        <v>2</v>
      </c>
      <c r="D10" s="83"/>
      <c r="E10" s="83"/>
      <c r="F10" s="38"/>
      <c r="G10" s="3"/>
      <c r="H10" s="84" t="s">
        <v>44</v>
      </c>
      <c r="I10" s="85"/>
      <c r="J10" s="85"/>
      <c r="K10" s="85"/>
      <c r="L10" s="85"/>
      <c r="M10" s="85"/>
      <c r="N10" s="85"/>
      <c r="O10" s="86">
        <f>COUNTIF(AF38:AF72,"GEÇER")</f>
        <v>0</v>
      </c>
      <c r="P10" s="87"/>
      <c r="Q10" s="25"/>
      <c r="R10" s="77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9"/>
      <c r="AH10" s="12">
        <f t="shared" si="0"/>
      </c>
      <c r="AI10" s="13" t="str">
        <f>G73</f>
        <v> </v>
      </c>
      <c r="AJ10" s="11">
        <f aca="true" t="shared" si="1" ref="AJ10:AJ27">IF(AI10&lt;50,"    * "&amp;AH10,"")</f>
      </c>
    </row>
    <row r="11" spans="2:36" ht="19.5" customHeight="1">
      <c r="B11" s="1"/>
      <c r="C11" s="37">
        <v>3</v>
      </c>
      <c r="D11" s="83"/>
      <c r="E11" s="83"/>
      <c r="F11" s="38"/>
      <c r="G11" s="3"/>
      <c r="H11" s="84" t="s">
        <v>45</v>
      </c>
      <c r="I11" s="85"/>
      <c r="J11" s="85"/>
      <c r="K11" s="85"/>
      <c r="L11" s="85"/>
      <c r="M11" s="85"/>
      <c r="N11" s="85"/>
      <c r="O11" s="86">
        <f>COUNTIF(AF38:AF72,"ORTA")</f>
        <v>0</v>
      </c>
      <c r="P11" s="87"/>
      <c r="Q11" s="25"/>
      <c r="R11" s="80" t="s">
        <v>30</v>
      </c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2"/>
      <c r="AH11" s="12">
        <f t="shared" si="0"/>
      </c>
      <c r="AI11" s="13" t="str">
        <f>H73</f>
        <v> </v>
      </c>
      <c r="AJ11" s="11">
        <f t="shared" si="1"/>
      </c>
    </row>
    <row r="12" spans="2:36" ht="19.5" customHeight="1">
      <c r="B12" s="1"/>
      <c r="C12" s="37">
        <v>4</v>
      </c>
      <c r="D12" s="83"/>
      <c r="E12" s="83"/>
      <c r="F12" s="38"/>
      <c r="G12" s="3"/>
      <c r="H12" s="84" t="s">
        <v>46</v>
      </c>
      <c r="I12" s="85"/>
      <c r="J12" s="85"/>
      <c r="K12" s="85"/>
      <c r="L12" s="85"/>
      <c r="M12" s="85"/>
      <c r="N12" s="85"/>
      <c r="O12" s="86">
        <f>COUNTIF(AF38:AF72,"İYİ")</f>
        <v>0</v>
      </c>
      <c r="P12" s="87"/>
      <c r="Q12" s="25"/>
      <c r="R12" s="80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2"/>
      <c r="AH12" s="12">
        <f t="shared" si="0"/>
      </c>
      <c r="AI12" s="13" t="str">
        <f>I73</f>
        <v> </v>
      </c>
      <c r="AJ12" s="11">
        <f t="shared" si="1"/>
      </c>
    </row>
    <row r="13" spans="2:36" ht="19.5" customHeight="1">
      <c r="B13" s="1"/>
      <c r="C13" s="37">
        <v>5</v>
      </c>
      <c r="D13" s="83"/>
      <c r="E13" s="83"/>
      <c r="F13" s="38"/>
      <c r="G13" s="3"/>
      <c r="H13" s="84" t="s">
        <v>47</v>
      </c>
      <c r="I13" s="85"/>
      <c r="J13" s="85"/>
      <c r="K13" s="85"/>
      <c r="L13" s="85"/>
      <c r="M13" s="85"/>
      <c r="N13" s="85"/>
      <c r="O13" s="86">
        <f>COUNTIF(AF38:AF72,"PEKİYİ")</f>
        <v>0</v>
      </c>
      <c r="P13" s="87"/>
      <c r="Q13" s="25"/>
      <c r="R13" s="80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2"/>
      <c r="AH13" s="12">
        <f t="shared" si="0"/>
      </c>
      <c r="AI13" s="13" t="str">
        <f>J73</f>
        <v> </v>
      </c>
      <c r="AJ13" s="11">
        <f t="shared" si="1"/>
      </c>
    </row>
    <row r="14" spans="2:36" ht="19.5" customHeight="1">
      <c r="B14" s="1"/>
      <c r="C14" s="37">
        <v>6</v>
      </c>
      <c r="D14" s="83"/>
      <c r="E14" s="83"/>
      <c r="F14" s="38"/>
      <c r="G14" s="3"/>
      <c r="H14" s="108"/>
      <c r="I14" s="109"/>
      <c r="J14" s="109"/>
      <c r="K14" s="109"/>
      <c r="L14" s="109"/>
      <c r="M14" s="109"/>
      <c r="N14" s="109"/>
      <c r="O14" s="109"/>
      <c r="P14" s="110"/>
      <c r="Q14" s="25"/>
      <c r="R14" s="80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2"/>
      <c r="AH14" s="12">
        <f t="shared" si="0"/>
      </c>
      <c r="AI14" s="13" t="str">
        <f>K73</f>
        <v> </v>
      </c>
      <c r="AJ14" s="11">
        <f t="shared" si="1"/>
      </c>
    </row>
    <row r="15" spans="2:36" ht="17.25" customHeight="1">
      <c r="B15" s="1"/>
      <c r="C15" s="37">
        <v>7</v>
      </c>
      <c r="D15" s="83"/>
      <c r="E15" s="83"/>
      <c r="F15" s="38"/>
      <c r="G15" s="3"/>
      <c r="H15" s="84" t="s">
        <v>10</v>
      </c>
      <c r="I15" s="85"/>
      <c r="J15" s="85"/>
      <c r="K15" s="85"/>
      <c r="L15" s="85"/>
      <c r="M15" s="85"/>
      <c r="N15" s="85"/>
      <c r="O15" s="130" t="str">
        <f>IF(COUNT(AE38:AE72)=0," ",SUM(AE38:AE72)/COUNT(AE38:AE72))</f>
        <v> </v>
      </c>
      <c r="P15" s="131"/>
      <c r="Q15" s="26"/>
      <c r="R15" s="51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135" t="str">
        <f>Liste!H8</f>
        <v>Yusuf GÜL</v>
      </c>
      <c r="AD15" s="135"/>
      <c r="AE15" s="135"/>
      <c r="AF15" s="136"/>
      <c r="AH15" s="12">
        <f t="shared" si="0"/>
      </c>
      <c r="AI15" s="13" t="str">
        <f>L73</f>
        <v> </v>
      </c>
      <c r="AJ15" s="11">
        <f t="shared" si="1"/>
      </c>
    </row>
    <row r="16" spans="2:36" ht="19.5" customHeight="1" thickBot="1">
      <c r="B16" s="1"/>
      <c r="C16" s="37">
        <v>8</v>
      </c>
      <c r="D16" s="83"/>
      <c r="E16" s="83"/>
      <c r="F16" s="38"/>
      <c r="G16" s="3"/>
      <c r="H16" s="146" t="s">
        <v>50</v>
      </c>
      <c r="I16" s="147"/>
      <c r="J16" s="147"/>
      <c r="K16" s="147"/>
      <c r="L16" s="147"/>
      <c r="M16" s="147"/>
      <c r="N16" s="147"/>
      <c r="O16" s="132" t="e">
        <f>SUM(O10:O13)/SUM(O9:O14)</f>
        <v>#DIV/0!</v>
      </c>
      <c r="P16" s="133"/>
      <c r="Q16" s="25"/>
      <c r="R16" s="53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137" t="str">
        <f>Liste!H9</f>
        <v>İHL MESLEK DERSLERİ</v>
      </c>
      <c r="AD16" s="137"/>
      <c r="AE16" s="137"/>
      <c r="AF16" s="138"/>
      <c r="AH16" s="12">
        <f t="shared" si="0"/>
      </c>
      <c r="AI16" s="13" t="str">
        <f>M73</f>
        <v> </v>
      </c>
      <c r="AJ16" s="11">
        <f t="shared" si="1"/>
      </c>
    </row>
    <row r="17" spans="2:36" ht="19.5" customHeight="1" thickBot="1">
      <c r="B17" s="1"/>
      <c r="C17" s="37">
        <v>9</v>
      </c>
      <c r="D17" s="83"/>
      <c r="E17" s="83"/>
      <c r="F17" s="38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2">
        <f t="shared" si="0"/>
      </c>
      <c r="AI17" s="13" t="str">
        <f>N73</f>
        <v> </v>
      </c>
      <c r="AJ17" s="11">
        <f t="shared" si="1"/>
      </c>
    </row>
    <row r="18" spans="2:36" ht="19.5" customHeight="1">
      <c r="B18" s="1"/>
      <c r="C18" s="37">
        <v>10</v>
      </c>
      <c r="D18" s="83"/>
      <c r="E18" s="83"/>
      <c r="F18" s="38"/>
      <c r="G18" s="24"/>
      <c r="H18" s="142" t="s">
        <v>17</v>
      </c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4"/>
      <c r="AH18" s="12">
        <f t="shared" si="0"/>
      </c>
      <c r="AI18" s="13" t="str">
        <f>O73</f>
        <v> </v>
      </c>
      <c r="AJ18" s="11">
        <f t="shared" si="1"/>
      </c>
    </row>
    <row r="19" spans="2:36" ht="19.5" customHeight="1">
      <c r="B19" s="1"/>
      <c r="C19" s="37">
        <v>11</v>
      </c>
      <c r="D19" s="83"/>
      <c r="E19" s="83"/>
      <c r="F19" s="38"/>
      <c r="G19" s="24"/>
      <c r="H19" s="31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3"/>
      <c r="AH19" s="12">
        <f t="shared" si="0"/>
      </c>
      <c r="AI19" s="13" t="str">
        <f>P73</f>
        <v> </v>
      </c>
      <c r="AJ19" s="11">
        <f t="shared" si="1"/>
      </c>
    </row>
    <row r="20" spans="2:36" ht="19.5" customHeight="1">
      <c r="B20" s="1"/>
      <c r="C20" s="37">
        <v>12</v>
      </c>
      <c r="D20" s="83"/>
      <c r="E20" s="83"/>
      <c r="F20" s="38"/>
      <c r="G20" s="24"/>
      <c r="H20" s="31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3"/>
      <c r="AH20" s="12">
        <f t="shared" si="0"/>
      </c>
      <c r="AI20" s="13" t="str">
        <f>Q73</f>
        <v> </v>
      </c>
      <c r="AJ20" s="11">
        <f t="shared" si="1"/>
      </c>
    </row>
    <row r="21" spans="2:36" ht="19.5" customHeight="1">
      <c r="B21" s="1"/>
      <c r="C21" s="37">
        <v>13</v>
      </c>
      <c r="D21" s="83"/>
      <c r="E21" s="83"/>
      <c r="F21" s="38"/>
      <c r="G21" s="24"/>
      <c r="H21" s="31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3"/>
      <c r="AH21" s="12">
        <f t="shared" si="0"/>
      </c>
      <c r="AI21" s="13" t="str">
        <f>R73</f>
        <v> </v>
      </c>
      <c r="AJ21" s="11">
        <f t="shared" si="1"/>
      </c>
    </row>
    <row r="22" spans="2:36" ht="19.5" customHeight="1">
      <c r="B22" s="1"/>
      <c r="C22" s="37">
        <v>14</v>
      </c>
      <c r="D22" s="83"/>
      <c r="E22" s="83"/>
      <c r="F22" s="38"/>
      <c r="G22" s="24"/>
      <c r="H22" s="31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3"/>
      <c r="AH22" s="12">
        <f t="shared" si="0"/>
      </c>
      <c r="AI22" s="13" t="str">
        <f>S73</f>
        <v> </v>
      </c>
      <c r="AJ22" s="11">
        <f t="shared" si="1"/>
      </c>
    </row>
    <row r="23" spans="2:36" ht="19.5" customHeight="1">
      <c r="B23" s="1"/>
      <c r="C23" s="37">
        <v>15</v>
      </c>
      <c r="D23" s="83"/>
      <c r="E23" s="83"/>
      <c r="F23" s="38"/>
      <c r="G23" s="24"/>
      <c r="H23" s="31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3"/>
      <c r="AH23" s="12">
        <f t="shared" si="0"/>
      </c>
      <c r="AI23" s="13" t="str">
        <f>T73</f>
        <v> </v>
      </c>
      <c r="AJ23" s="11">
        <f t="shared" si="1"/>
      </c>
    </row>
    <row r="24" spans="2:36" ht="19.5" customHeight="1">
      <c r="B24" s="1"/>
      <c r="C24" s="37">
        <v>16</v>
      </c>
      <c r="D24" s="83"/>
      <c r="E24" s="83"/>
      <c r="F24" s="38"/>
      <c r="G24" s="24"/>
      <c r="H24" s="31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3"/>
      <c r="AH24" s="12">
        <f t="shared" si="0"/>
      </c>
      <c r="AI24" s="13" t="str">
        <f>U73</f>
        <v> </v>
      </c>
      <c r="AJ24" s="11">
        <f t="shared" si="1"/>
      </c>
    </row>
    <row r="25" spans="2:36" ht="19.5" customHeight="1">
      <c r="B25" s="1"/>
      <c r="C25" s="37">
        <v>17</v>
      </c>
      <c r="D25" s="83"/>
      <c r="E25" s="83"/>
      <c r="F25" s="38"/>
      <c r="G25" s="24"/>
      <c r="H25" s="31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3"/>
      <c r="AH25" s="12">
        <f t="shared" si="0"/>
      </c>
      <c r="AI25" s="13" t="str">
        <f>V73</f>
        <v> </v>
      </c>
      <c r="AJ25" s="11">
        <f t="shared" si="1"/>
      </c>
    </row>
    <row r="26" spans="2:36" ht="19.5" customHeight="1">
      <c r="B26" s="1"/>
      <c r="C26" s="37">
        <v>18</v>
      </c>
      <c r="D26" s="83"/>
      <c r="E26" s="83"/>
      <c r="F26" s="38"/>
      <c r="G26" s="24"/>
      <c r="H26" s="31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3"/>
      <c r="AH26" s="12">
        <f t="shared" si="0"/>
      </c>
      <c r="AI26" s="13" t="str">
        <f>W73</f>
        <v> </v>
      </c>
      <c r="AJ26" s="11">
        <f t="shared" si="1"/>
      </c>
    </row>
    <row r="27" spans="2:36" ht="19.5" customHeight="1">
      <c r="B27" s="1"/>
      <c r="C27" s="37">
        <v>19</v>
      </c>
      <c r="D27" s="83"/>
      <c r="E27" s="83"/>
      <c r="F27" s="38"/>
      <c r="G27" s="24"/>
      <c r="H27" s="31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3"/>
      <c r="AH27" s="12">
        <f t="shared" si="0"/>
      </c>
      <c r="AI27" s="13" t="str">
        <f>X73</f>
        <v> </v>
      </c>
      <c r="AJ27" s="11">
        <f t="shared" si="1"/>
      </c>
    </row>
    <row r="28" spans="2:36" ht="19.5" customHeight="1">
      <c r="B28" s="1"/>
      <c r="C28" s="37">
        <v>20</v>
      </c>
      <c r="D28" s="83"/>
      <c r="E28" s="83"/>
      <c r="F28" s="38"/>
      <c r="G28" s="24"/>
      <c r="H28" s="31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3"/>
      <c r="AH28" s="12">
        <f t="shared" si="0"/>
      </c>
      <c r="AI28" s="13" t="str">
        <f>Y73</f>
        <v> </v>
      </c>
      <c r="AJ28" s="11">
        <f aca="true" t="shared" si="2" ref="AJ28:AJ33">IF(AI28&lt;50,"    * "&amp;AH28,"")</f>
      </c>
    </row>
    <row r="29" spans="2:36" ht="19.5" customHeight="1">
      <c r="B29" s="1"/>
      <c r="C29" s="37">
        <v>21</v>
      </c>
      <c r="D29" s="83"/>
      <c r="E29" s="83"/>
      <c r="F29" s="38"/>
      <c r="G29" s="24"/>
      <c r="H29" s="31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3"/>
      <c r="AH29" s="12">
        <f t="shared" si="0"/>
      </c>
      <c r="AI29" s="13" t="str">
        <f>Z73</f>
        <v> </v>
      </c>
      <c r="AJ29" s="11">
        <f t="shared" si="2"/>
      </c>
    </row>
    <row r="30" spans="2:36" ht="19.5" customHeight="1">
      <c r="B30" s="1"/>
      <c r="C30" s="37">
        <v>22</v>
      </c>
      <c r="D30" s="83"/>
      <c r="E30" s="83"/>
      <c r="F30" s="38"/>
      <c r="G30" s="24"/>
      <c r="H30" s="31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3"/>
      <c r="AH30" s="12">
        <f t="shared" si="0"/>
      </c>
      <c r="AI30" s="13" t="str">
        <f>AA73</f>
        <v> </v>
      </c>
      <c r="AJ30" s="11">
        <f t="shared" si="2"/>
      </c>
    </row>
    <row r="31" spans="2:36" ht="19.5" customHeight="1">
      <c r="B31" s="1"/>
      <c r="C31" s="37">
        <v>23</v>
      </c>
      <c r="D31" s="83"/>
      <c r="E31" s="83"/>
      <c r="F31" s="38"/>
      <c r="G31" s="24"/>
      <c r="H31" s="31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3"/>
      <c r="AH31" s="12">
        <f t="shared" si="0"/>
      </c>
      <c r="AI31" s="13" t="str">
        <f>AB73</f>
        <v> </v>
      </c>
      <c r="AJ31" s="11">
        <f t="shared" si="2"/>
      </c>
    </row>
    <row r="32" spans="2:36" ht="19.5" customHeight="1">
      <c r="B32" s="1"/>
      <c r="C32" s="37">
        <v>24</v>
      </c>
      <c r="D32" s="83"/>
      <c r="E32" s="83"/>
      <c r="F32" s="38"/>
      <c r="G32" s="24"/>
      <c r="H32" s="31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3"/>
      <c r="AH32" s="12">
        <f t="shared" si="0"/>
      </c>
      <c r="AI32" s="13" t="str">
        <f>AC73</f>
        <v> </v>
      </c>
      <c r="AJ32" s="11">
        <f t="shared" si="2"/>
      </c>
    </row>
    <row r="33" spans="2:36" ht="19.5" customHeight="1">
      <c r="B33" s="1"/>
      <c r="C33" s="37">
        <v>25</v>
      </c>
      <c r="D33" s="83"/>
      <c r="E33" s="83"/>
      <c r="F33" s="38"/>
      <c r="G33" s="24"/>
      <c r="H33" s="31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3"/>
      <c r="AH33" s="12">
        <f t="shared" si="0"/>
      </c>
      <c r="AI33" s="13" t="str">
        <f>AD73</f>
        <v> </v>
      </c>
      <c r="AJ33" s="11">
        <f t="shared" si="2"/>
      </c>
    </row>
    <row r="34" spans="2:35" ht="19.5" customHeight="1" thickBot="1">
      <c r="B34" s="1"/>
      <c r="C34" s="111" t="s">
        <v>8</v>
      </c>
      <c r="D34" s="112"/>
      <c r="E34" s="113"/>
      <c r="F34" s="39">
        <f>SUM(F9:F33)</f>
        <v>0</v>
      </c>
      <c r="G34" s="24"/>
      <c r="H34" s="34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6"/>
      <c r="AH34" s="12"/>
      <c r="AI34" s="13"/>
    </row>
    <row r="35" spans="2:35" ht="27" customHeight="1" thickBot="1">
      <c r="B35" s="1"/>
      <c r="C35" s="3"/>
      <c r="D35" s="3"/>
      <c r="E35" s="3"/>
      <c r="F35" s="3"/>
      <c r="G35" s="3"/>
      <c r="H35" s="24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2"/>
      <c r="AI35" s="13"/>
    </row>
    <row r="36" spans="2:35" ht="24.75" customHeight="1">
      <c r="B36" s="1"/>
      <c r="C36" s="106" t="s">
        <v>0</v>
      </c>
      <c r="D36" s="107"/>
      <c r="E36" s="107"/>
      <c r="F36" s="107" t="s">
        <v>1</v>
      </c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24" t="s">
        <v>6</v>
      </c>
      <c r="AF36" s="126" t="s">
        <v>2</v>
      </c>
      <c r="AH36" s="12"/>
      <c r="AI36" s="13"/>
    </row>
    <row r="37" spans="2:35" ht="24.75" customHeight="1">
      <c r="B37" s="1"/>
      <c r="C37" s="29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125"/>
      <c r="AF37" s="127"/>
      <c r="AH37" s="12"/>
      <c r="AI37" s="13"/>
    </row>
    <row r="38" spans="2:35" ht="15" customHeight="1">
      <c r="B38" s="1"/>
      <c r="C38" s="30">
        <v>1</v>
      </c>
      <c r="D38" s="45">
        <f>IF(Liste!C5=0," ",Liste!C5)</f>
        <v>412</v>
      </c>
      <c r="E38" s="45" t="str">
        <f>IF(Liste!D5=0," ",Liste!D5)</f>
        <v>ALİ LEVENT ÇAKIR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43" t="str">
        <f aca="true" t="shared" si="3" ref="AE38:AE72">IF(COUNTBLANK(F38:AD38)=COLUMNS(F38:AD38)," ",IF(SUM(F38:AD38)=0,0,SUM(F38:AD38)))</f>
        <v> </v>
      </c>
      <c r="AF38" s="44" t="str">
        <f>IF(AE38=" "," ",IF(AE38&gt;=85,"PEKİYİ",IF(AE38&gt;=70,"İYİ",IF(AE38&gt;=60,"ORTA",IF(AE38&gt;=50,"GEÇER",IF(AE38&lt;50,"GEÇMEZ"))))))</f>
        <v> </v>
      </c>
      <c r="AH38" s="12"/>
      <c r="AI38" s="13"/>
    </row>
    <row r="39" spans="2:35" ht="15" customHeight="1">
      <c r="B39" s="1"/>
      <c r="C39" s="30">
        <v>2</v>
      </c>
      <c r="D39" s="45">
        <f>IF(Liste!C6=0," ",Liste!C6)</f>
        <v>414</v>
      </c>
      <c r="E39" s="45" t="str">
        <f>IF(Liste!D6=0," ",Liste!D6)</f>
        <v>ALİHAN KARATAŞ</v>
      </c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43" t="str">
        <f t="shared" si="3"/>
        <v> </v>
      </c>
      <c r="AF39" s="44" t="str">
        <f aca="true" t="shared" si="4" ref="AF39:AF72">IF(AE39=" "," ",IF(AE39&gt;=85,"PEKİYİ",IF(AE39&gt;=70,"İYİ",IF(AE39&gt;=60,"ORTA",IF(AE39&gt;=50,"GEÇER",IF(AE39&lt;50,"GEÇMEZ",0))))))</f>
        <v> </v>
      </c>
      <c r="AH39" s="12"/>
      <c r="AI39" s="13"/>
    </row>
    <row r="40" spans="2:35" ht="15" customHeight="1">
      <c r="B40" s="1"/>
      <c r="C40" s="30">
        <v>3</v>
      </c>
      <c r="D40" s="45">
        <f>IF(Liste!C7=0," ",Liste!C7)</f>
        <v>161</v>
      </c>
      <c r="E40" s="45" t="str">
        <f>IF(Liste!D7=0," ",Liste!D7)</f>
        <v>BERAT CAN ÜLKER</v>
      </c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43" t="str">
        <f t="shared" si="3"/>
        <v> </v>
      </c>
      <c r="AF40" s="44" t="str">
        <f t="shared" si="4"/>
        <v> </v>
      </c>
      <c r="AH40" s="12"/>
      <c r="AI40" s="13"/>
    </row>
    <row r="41" spans="2:35" ht="15" customHeight="1">
      <c r="B41" s="1"/>
      <c r="C41" s="30">
        <v>4</v>
      </c>
      <c r="D41" s="45">
        <f>IF(Liste!C8=0," ",Liste!C8)</f>
        <v>178</v>
      </c>
      <c r="E41" s="45" t="str">
        <f>IF(Liste!D8=0," ",Liste!D8)</f>
        <v>BERK TEKİN</v>
      </c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43" t="str">
        <f t="shared" si="3"/>
        <v> </v>
      </c>
      <c r="AF41" s="44" t="str">
        <f t="shared" si="4"/>
        <v> </v>
      </c>
      <c r="AH41" s="12"/>
      <c r="AI41" s="13"/>
    </row>
    <row r="42" spans="2:34" ht="15" customHeight="1">
      <c r="B42" s="1"/>
      <c r="C42" s="30">
        <v>5</v>
      </c>
      <c r="D42" s="45">
        <f>IF(Liste!C9=0," ",Liste!C9)</f>
        <v>137</v>
      </c>
      <c r="E42" s="45" t="str">
        <f>IF(Liste!D9=0," ",Liste!D9)</f>
        <v>BERKAN DELİÇ</v>
      </c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43" t="str">
        <f t="shared" si="3"/>
        <v> </v>
      </c>
      <c r="AF42" s="44" t="str">
        <f t="shared" si="4"/>
        <v> </v>
      </c>
      <c r="AH42" s="14"/>
    </row>
    <row r="43" spans="2:34" ht="15" customHeight="1">
      <c r="B43" s="1"/>
      <c r="C43" s="30">
        <v>6</v>
      </c>
      <c r="D43" s="45">
        <f>IF(Liste!C10=0," ",Liste!C10)</f>
        <v>155</v>
      </c>
      <c r="E43" s="45" t="str">
        <f>IF(Liste!D10=0," ",Liste!D10)</f>
        <v>DOĞUKAN YILMAZ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43" t="str">
        <f t="shared" si="3"/>
        <v> </v>
      </c>
      <c r="AF43" s="44" t="str">
        <f t="shared" si="4"/>
        <v> </v>
      </c>
      <c r="AH43" s="14"/>
    </row>
    <row r="44" spans="2:34" ht="15" customHeight="1">
      <c r="B44" s="1"/>
      <c r="C44" s="30">
        <v>7</v>
      </c>
      <c r="D44" s="45">
        <f>IF(Liste!C11=0," ",Liste!C11)</f>
        <v>125</v>
      </c>
      <c r="E44" s="45" t="str">
        <f>IF(Liste!D11=0," ",Liste!D11)</f>
        <v>DURMUŞ KAYA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43" t="str">
        <f t="shared" si="3"/>
        <v> </v>
      </c>
      <c r="AF44" s="44" t="str">
        <f t="shared" si="4"/>
        <v> </v>
      </c>
      <c r="AH44" s="14"/>
    </row>
    <row r="45" spans="2:34" ht="15" customHeight="1">
      <c r="B45" s="1"/>
      <c r="C45" s="30">
        <v>8</v>
      </c>
      <c r="D45" s="45">
        <f>IF(Liste!C12=0," ",Liste!C12)</f>
        <v>169</v>
      </c>
      <c r="E45" s="45" t="str">
        <f>IF(Liste!D12=0," ",Liste!D12)</f>
        <v>EMİR AKSAKAL</v>
      </c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43" t="str">
        <f t="shared" si="3"/>
        <v> </v>
      </c>
      <c r="AF45" s="44" t="str">
        <f t="shared" si="4"/>
        <v> </v>
      </c>
      <c r="AH45" s="14"/>
    </row>
    <row r="46" spans="2:34" ht="15" customHeight="1">
      <c r="B46" s="1"/>
      <c r="C46" s="30">
        <v>9</v>
      </c>
      <c r="D46" s="45">
        <f>IF(Liste!C13=0," ",Liste!C13)</f>
        <v>120</v>
      </c>
      <c r="E46" s="45" t="str">
        <f>IF(Liste!D13=0," ",Liste!D13)</f>
        <v>EMİRHAN ÖNAL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43" t="str">
        <f t="shared" si="3"/>
        <v> </v>
      </c>
      <c r="AF46" s="44" t="str">
        <f t="shared" si="4"/>
        <v> </v>
      </c>
      <c r="AH46" s="14"/>
    </row>
    <row r="47" spans="2:34" ht="15" customHeight="1">
      <c r="B47" s="1"/>
      <c r="C47" s="30">
        <v>10</v>
      </c>
      <c r="D47" s="45">
        <f>IF(Liste!C14=0," ",Liste!C14)</f>
        <v>173</v>
      </c>
      <c r="E47" s="45" t="str">
        <f>IF(Liste!D14=0," ",Liste!D14)</f>
        <v>ENES GÜLŞEN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43" t="str">
        <f t="shared" si="3"/>
        <v> </v>
      </c>
      <c r="AF47" s="44" t="str">
        <f t="shared" si="4"/>
        <v> </v>
      </c>
      <c r="AH47" s="14"/>
    </row>
    <row r="48" spans="2:34" ht="15" customHeight="1">
      <c r="B48" s="1"/>
      <c r="C48" s="30">
        <v>11</v>
      </c>
      <c r="D48" s="45">
        <f>IF(Liste!C15=0," ",Liste!C15)</f>
        <v>439</v>
      </c>
      <c r="E48" s="45" t="str">
        <f>IF(Liste!D15=0," ",Liste!D15)</f>
        <v>ENES BERK BALABANOĞLU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43" t="str">
        <f t="shared" si="3"/>
        <v> </v>
      </c>
      <c r="AF48" s="44" t="str">
        <f t="shared" si="4"/>
        <v> </v>
      </c>
      <c r="AH48" s="14"/>
    </row>
    <row r="49" spans="2:34" ht="15" customHeight="1">
      <c r="B49" s="1"/>
      <c r="C49" s="30">
        <v>12</v>
      </c>
      <c r="D49" s="45">
        <f>IF(Liste!C16=0," ",Liste!C16)</f>
        <v>127</v>
      </c>
      <c r="E49" s="45" t="str">
        <f>IF(Liste!D16=0," ",Liste!D16)</f>
        <v>ENİS YUŞA BENLİ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43" t="str">
        <f t="shared" si="3"/>
        <v> </v>
      </c>
      <c r="AF49" s="44" t="str">
        <f t="shared" si="4"/>
        <v> </v>
      </c>
      <c r="AH49" s="14"/>
    </row>
    <row r="50" spans="2:34" ht="15" customHeight="1">
      <c r="B50" s="1"/>
      <c r="C50" s="30">
        <v>13</v>
      </c>
      <c r="D50" s="45">
        <f>IF(Liste!C17=0," ",Liste!C17)</f>
        <v>156</v>
      </c>
      <c r="E50" s="45" t="str">
        <f>IF(Liste!D17=0," ",Liste!D17)</f>
        <v>ERKAN KUZGÖLCÜK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43" t="str">
        <f t="shared" si="3"/>
        <v> </v>
      </c>
      <c r="AF50" s="44" t="str">
        <f t="shared" si="4"/>
        <v> </v>
      </c>
      <c r="AH50" s="14"/>
    </row>
    <row r="51" spans="2:34" ht="15" customHeight="1">
      <c r="B51" s="1"/>
      <c r="C51" s="30">
        <v>14</v>
      </c>
      <c r="D51" s="45">
        <f>IF(Liste!C18=0," ",Liste!C18)</f>
        <v>151</v>
      </c>
      <c r="E51" s="45" t="str">
        <f>IF(Liste!D18=0," ",Liste!D18)</f>
        <v>EYÜP DEMİREL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43" t="str">
        <f t="shared" si="3"/>
        <v> </v>
      </c>
      <c r="AF51" s="44" t="str">
        <f t="shared" si="4"/>
        <v> </v>
      </c>
      <c r="AH51" s="14"/>
    </row>
    <row r="52" spans="2:34" ht="15" customHeight="1">
      <c r="B52" s="1"/>
      <c r="C52" s="30">
        <v>15</v>
      </c>
      <c r="D52" s="45">
        <f>IF(Liste!C19=0," ",Liste!C19)</f>
        <v>171</v>
      </c>
      <c r="E52" s="45" t="str">
        <f>IF(Liste!D19=0," ",Liste!D19)</f>
        <v>FATİH NERGİZ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43" t="str">
        <f t="shared" si="3"/>
        <v> </v>
      </c>
      <c r="AF52" s="44" t="str">
        <f t="shared" si="4"/>
        <v> </v>
      </c>
      <c r="AH52" s="14"/>
    </row>
    <row r="53" spans="2:34" ht="15" customHeight="1">
      <c r="B53" s="1"/>
      <c r="C53" s="30">
        <v>16</v>
      </c>
      <c r="D53" s="45">
        <f>IF(Liste!C20=0," ",Liste!C20)</f>
        <v>154</v>
      </c>
      <c r="E53" s="45" t="str">
        <f>IF(Liste!D20=0," ",Liste!D20)</f>
        <v>GAZİ CAN YILMAZ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43" t="str">
        <f t="shared" si="3"/>
        <v> </v>
      </c>
      <c r="AF53" s="44" t="str">
        <f t="shared" si="4"/>
        <v> </v>
      </c>
      <c r="AH53" s="14"/>
    </row>
    <row r="54" spans="2:34" ht="15" customHeight="1">
      <c r="B54" s="1"/>
      <c r="C54" s="30">
        <v>17</v>
      </c>
      <c r="D54" s="45">
        <f>IF(Liste!C21=0," ",Liste!C21)</f>
        <v>401</v>
      </c>
      <c r="E54" s="45" t="str">
        <f>IF(Liste!D21=0," ",Liste!D21)</f>
        <v>GUFRAN YILMAZTÜRK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43" t="str">
        <f t="shared" si="3"/>
        <v> </v>
      </c>
      <c r="AF54" s="44" t="str">
        <f t="shared" si="4"/>
        <v> </v>
      </c>
      <c r="AH54" s="14"/>
    </row>
    <row r="55" spans="2:34" ht="15" customHeight="1">
      <c r="B55" s="1"/>
      <c r="C55" s="30">
        <v>18</v>
      </c>
      <c r="D55" s="45">
        <f>IF(Liste!C22=0," ",Liste!C22)</f>
        <v>322</v>
      </c>
      <c r="E55" s="45" t="str">
        <f>IF(Liste!D22=0," ",Liste!D22)</f>
        <v>GÜLCAN TÜFEK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43" t="str">
        <f t="shared" si="3"/>
        <v> </v>
      </c>
      <c r="AF55" s="44" t="str">
        <f t="shared" si="4"/>
        <v> </v>
      </c>
      <c r="AH55" s="14"/>
    </row>
    <row r="56" spans="2:34" ht="15" customHeight="1">
      <c r="B56" s="1"/>
      <c r="C56" s="30">
        <v>19</v>
      </c>
      <c r="D56" s="45">
        <f>IF(Liste!C23=0," ",Liste!C23)</f>
        <v>162</v>
      </c>
      <c r="E56" s="45" t="str">
        <f>IF(Liste!D23=0," ",Liste!D23)</f>
        <v>HASAN HÜSEYİN ÖZAYDIN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43" t="str">
        <f t="shared" si="3"/>
        <v> </v>
      </c>
      <c r="AF56" s="44" t="str">
        <f t="shared" si="4"/>
        <v> </v>
      </c>
      <c r="AH56" s="14"/>
    </row>
    <row r="57" spans="2:34" ht="15" customHeight="1">
      <c r="B57" s="1"/>
      <c r="C57" s="30">
        <v>20</v>
      </c>
      <c r="D57" s="45">
        <f>IF(Liste!C24=0," ",Liste!C24)</f>
        <v>166</v>
      </c>
      <c r="E57" s="45" t="str">
        <f>IF(Liste!D24=0," ",Liste!D24)</f>
        <v>HÜSEYİN GAZİ UZUN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43" t="str">
        <f t="shared" si="3"/>
        <v> </v>
      </c>
      <c r="AF57" s="44" t="str">
        <f t="shared" si="4"/>
        <v> </v>
      </c>
      <c r="AH57" s="14"/>
    </row>
    <row r="58" spans="2:34" ht="15" customHeight="1">
      <c r="B58" s="1"/>
      <c r="C58" s="30">
        <v>21</v>
      </c>
      <c r="D58" s="45">
        <f>IF(Liste!C25=0," ",Liste!C25)</f>
        <v>188</v>
      </c>
      <c r="E58" s="45" t="str">
        <f>IF(Liste!D25=0," ",Liste!D25)</f>
        <v>İBRAHİM CAN TAŞYÜREK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43" t="str">
        <f t="shared" si="3"/>
        <v> </v>
      </c>
      <c r="AF58" s="44" t="str">
        <f t="shared" si="4"/>
        <v> </v>
      </c>
      <c r="AH58" s="14"/>
    </row>
    <row r="59" spans="2:34" ht="15" customHeight="1">
      <c r="B59" s="1"/>
      <c r="C59" s="30">
        <v>22</v>
      </c>
      <c r="D59" s="45">
        <f>IF(Liste!C26=0," ",Liste!C26)</f>
        <v>116</v>
      </c>
      <c r="E59" s="45" t="str">
        <f>IF(Liste!D26=0," ",Liste!D26)</f>
        <v>KADİR ÖMER ÖZDEMİR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43" t="str">
        <f t="shared" si="3"/>
        <v> </v>
      </c>
      <c r="AF59" s="44" t="str">
        <f t="shared" si="4"/>
        <v> </v>
      </c>
      <c r="AH59" s="14"/>
    </row>
    <row r="60" spans="2:34" ht="15" customHeight="1">
      <c r="B60" s="1"/>
      <c r="C60" s="30">
        <v>23</v>
      </c>
      <c r="D60" s="45">
        <f>IF(Liste!C27=0," ",Liste!C27)</f>
        <v>167</v>
      </c>
      <c r="E60" s="45" t="str">
        <f>IF(Liste!D27=0," ",Liste!D27)</f>
        <v>KAMİLCAN KUNDAK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43" t="str">
        <f t="shared" si="3"/>
        <v> </v>
      </c>
      <c r="AF60" s="44" t="str">
        <f t="shared" si="4"/>
        <v> </v>
      </c>
      <c r="AH60" s="14"/>
    </row>
    <row r="61" spans="2:34" ht="15" customHeight="1">
      <c r="B61" s="1"/>
      <c r="C61" s="30">
        <v>24</v>
      </c>
      <c r="D61" s="45">
        <f>IF(Liste!C28=0," ",Liste!C28)</f>
        <v>152</v>
      </c>
      <c r="E61" s="45" t="str">
        <f>IF(Liste!D28=0," ",Liste!D28)</f>
        <v>KENAN ÇİFTÇİ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43" t="str">
        <f t="shared" si="3"/>
        <v> </v>
      </c>
      <c r="AF61" s="44" t="str">
        <f t="shared" si="4"/>
        <v> </v>
      </c>
      <c r="AH61" s="14"/>
    </row>
    <row r="62" spans="2:34" ht="15" customHeight="1">
      <c r="B62" s="1"/>
      <c r="C62" s="30">
        <v>25</v>
      </c>
      <c r="D62" s="45">
        <f>IF(Liste!C29=0," ",Liste!C29)</f>
        <v>186</v>
      </c>
      <c r="E62" s="45" t="str">
        <f>IF(Liste!D29=0," ",Liste!D29)</f>
        <v>MEHMET DİLER</v>
      </c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43" t="str">
        <f t="shared" si="3"/>
        <v> </v>
      </c>
      <c r="AF62" s="44" t="str">
        <f t="shared" si="4"/>
        <v> </v>
      </c>
      <c r="AH62" s="14"/>
    </row>
    <row r="63" spans="2:34" ht="15" customHeight="1">
      <c r="B63" s="1"/>
      <c r="C63" s="30">
        <v>26</v>
      </c>
      <c r="D63" s="45">
        <f>IF(Liste!C30=0," ",Liste!C30)</f>
        <v>182</v>
      </c>
      <c r="E63" s="45" t="str">
        <f>IF(Liste!D30=0," ",Liste!D30)</f>
        <v>MELİH SAVAŞ</v>
      </c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43" t="str">
        <f t="shared" si="3"/>
        <v> </v>
      </c>
      <c r="AF63" s="44" t="str">
        <f t="shared" si="4"/>
        <v> </v>
      </c>
      <c r="AH63" s="14"/>
    </row>
    <row r="64" spans="2:32" ht="15" customHeight="1">
      <c r="B64" s="1"/>
      <c r="C64" s="30">
        <v>27</v>
      </c>
      <c r="D64" s="45">
        <f>IF(Liste!C31=0," ",Liste!C31)</f>
        <v>541</v>
      </c>
      <c r="E64" s="45" t="str">
        <f>IF(Liste!D31=0," ",Liste!D31)</f>
        <v>MERT SALİH EKİCİ</v>
      </c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43" t="str">
        <f t="shared" si="3"/>
        <v> </v>
      </c>
      <c r="AF64" s="44" t="str">
        <f t="shared" si="4"/>
        <v> </v>
      </c>
    </row>
    <row r="65" spans="2:32" ht="15" customHeight="1">
      <c r="B65" s="1"/>
      <c r="C65" s="30">
        <v>28</v>
      </c>
      <c r="D65" s="45">
        <f>IF(Liste!C32=0," ",Liste!C32)</f>
        <v>111</v>
      </c>
      <c r="E65" s="45" t="str">
        <f>IF(Liste!D32=0," ",Liste!D32)</f>
        <v>MUHAMMED MUSTAFA ÇUKUR</v>
      </c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43" t="str">
        <f t="shared" si="3"/>
        <v> </v>
      </c>
      <c r="AF65" s="44" t="str">
        <f t="shared" si="4"/>
        <v> </v>
      </c>
    </row>
    <row r="66" spans="2:32" ht="15" customHeight="1">
      <c r="B66" s="1"/>
      <c r="C66" s="30">
        <v>29</v>
      </c>
      <c r="D66" s="45">
        <f>IF(Liste!C33=0," ",Liste!C33)</f>
        <v>126</v>
      </c>
      <c r="E66" s="45" t="str">
        <f>IF(Liste!D33=0," ",Liste!D33)</f>
        <v>ÖZDEYİŞ KUYUCUK</v>
      </c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43" t="str">
        <f t="shared" si="3"/>
        <v> </v>
      </c>
      <c r="AF66" s="44" t="str">
        <f t="shared" si="4"/>
        <v> </v>
      </c>
    </row>
    <row r="67" spans="2:32" ht="15" customHeight="1">
      <c r="B67" s="1"/>
      <c r="C67" s="30">
        <v>30</v>
      </c>
      <c r="D67" s="45">
        <f>IF(Liste!C34=0," ",Liste!C34)</f>
        <v>124</v>
      </c>
      <c r="E67" s="45" t="str">
        <f>IF(Liste!D34=0," ",Liste!D34)</f>
        <v>PINAR YILMAZ</v>
      </c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43" t="str">
        <f t="shared" si="3"/>
        <v> </v>
      </c>
      <c r="AF67" s="44" t="str">
        <f t="shared" si="4"/>
        <v> </v>
      </c>
    </row>
    <row r="68" spans="2:32" ht="15" customHeight="1">
      <c r="B68" s="1"/>
      <c r="C68" s="30">
        <v>31</v>
      </c>
      <c r="D68" s="45">
        <f>IF(Liste!C35=0," ",Liste!C35)</f>
        <v>153</v>
      </c>
      <c r="E68" s="45" t="str">
        <f>IF(Liste!D35=0," ",Liste!D35)</f>
        <v>SEZER ÇOLPAN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43" t="str">
        <f t="shared" si="3"/>
        <v> </v>
      </c>
      <c r="AF68" s="44" t="str">
        <f t="shared" si="4"/>
        <v> </v>
      </c>
    </row>
    <row r="69" spans="2:32" ht="15" customHeight="1">
      <c r="B69" s="1"/>
      <c r="C69" s="30">
        <v>32</v>
      </c>
      <c r="D69" s="45">
        <f>IF(Liste!C36=0," ",Liste!C36)</f>
        <v>193</v>
      </c>
      <c r="E69" s="45" t="str">
        <f>IF(Liste!D36=0," ",Liste!D36)</f>
        <v>TAYFUN ÇETİN</v>
      </c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43" t="str">
        <f t="shared" si="3"/>
        <v> </v>
      </c>
      <c r="AF69" s="44" t="str">
        <f t="shared" si="4"/>
        <v> </v>
      </c>
    </row>
    <row r="70" spans="2:32" ht="15" customHeight="1">
      <c r="B70" s="1"/>
      <c r="C70" s="30">
        <v>33</v>
      </c>
      <c r="D70" s="45">
        <f>IF(Liste!C37=0," ",Liste!C37)</f>
        <v>113</v>
      </c>
      <c r="E70" s="45" t="str">
        <f>IF(Liste!D37=0," ",Liste!D37)</f>
        <v>UĞUR ÖZ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43" t="str">
        <f t="shared" si="3"/>
        <v> </v>
      </c>
      <c r="AF70" s="44" t="str">
        <f t="shared" si="4"/>
        <v> </v>
      </c>
    </row>
    <row r="71" spans="2:32" ht="15" customHeight="1">
      <c r="B71" s="1"/>
      <c r="C71" s="30">
        <v>34</v>
      </c>
      <c r="D71" s="45">
        <f>IF(Liste!C38=0," ",Liste!C38)</f>
        <v>142</v>
      </c>
      <c r="E71" s="45" t="str">
        <f>IF(Liste!D38=0," ",Liste!D38)</f>
        <v>YUSUF ÖMÜRLÜGİL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43" t="str">
        <f t="shared" si="3"/>
        <v> </v>
      </c>
      <c r="AF71" s="44" t="str">
        <f t="shared" si="4"/>
        <v> </v>
      </c>
    </row>
    <row r="72" spans="2:32" ht="18" customHeight="1" thickBot="1">
      <c r="B72" s="1"/>
      <c r="C72" s="56">
        <v>35</v>
      </c>
      <c r="D72" s="57">
        <f>IF(Liste!C39=0," ",Liste!C39)</f>
        <v>170</v>
      </c>
      <c r="E72" s="57" t="str">
        <f>IF(Liste!D39=0," ",Liste!D39)</f>
        <v>YÜKSEL ÇETİN</v>
      </c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9" t="str">
        <f t="shared" si="3"/>
        <v> </v>
      </c>
      <c r="AF72" s="60" t="str">
        <f t="shared" si="4"/>
        <v> </v>
      </c>
    </row>
    <row r="73" spans="2:32" ht="24.75" customHeight="1" thickBot="1">
      <c r="B73" s="1"/>
      <c r="C73" s="104" t="s">
        <v>7</v>
      </c>
      <c r="D73" s="105"/>
      <c r="E73" s="105"/>
      <c r="F73" s="55" t="str">
        <f>IF(F9=0," ",((SUM(F38:F72)/COUNT(F38:F72))*100)/F9)</f>
        <v> </v>
      </c>
      <c r="G73" s="55" t="str">
        <f>IF(F10=0," ",((SUM(G38:G72)/COUNT(G38:G72))*100)/F10)</f>
        <v> </v>
      </c>
      <c r="H73" s="55" t="str">
        <f>IF(F11=0," ",((SUM(H38:H72)/COUNT(H38:H72))*100)/F11)</f>
        <v> </v>
      </c>
      <c r="I73" s="55" t="str">
        <f>IF(F12=0," ",((SUM(I38:I72)/COUNT(I38:I72))*100)/F12)</f>
        <v> </v>
      </c>
      <c r="J73" s="55" t="str">
        <f>IF(F13=0," ",((SUM(J38:J72)/COUNT(J38:J72))*100)/F13)</f>
        <v> </v>
      </c>
      <c r="K73" s="55" t="str">
        <f>IF(F14=0," ",((SUM(K38:K72)/COUNT(K38:K72))*100)/F14)</f>
        <v> </v>
      </c>
      <c r="L73" s="55" t="str">
        <f>IF(F15=0," ",((SUM(L38:L72)/COUNT(L38:L72))*100)/F15)</f>
        <v> </v>
      </c>
      <c r="M73" s="55" t="str">
        <f>IF(F16=0," ",((SUM(M38:M72)/COUNT(M38:M72))*100)/F16)</f>
        <v> </v>
      </c>
      <c r="N73" s="55" t="str">
        <f>IF(F17=0," ",((SUM(N38:N72)/COUNT(N38:N72))*100)/F17)</f>
        <v> </v>
      </c>
      <c r="O73" s="55" t="str">
        <f>IF(F18=0," ",((SUM(O38:O72)/COUNT(O38:O72))*100)/F18)</f>
        <v> </v>
      </c>
      <c r="P73" s="55" t="str">
        <f>IF(F19=0," ",((SUM(P38:P72)/COUNT(P38:P72))*100)/F19)</f>
        <v> </v>
      </c>
      <c r="Q73" s="55" t="str">
        <f>IF(F20=0," ",((SUM(Q38:Q72)/COUNT(Q38:Q72))*100)/F20)</f>
        <v> </v>
      </c>
      <c r="R73" s="55" t="str">
        <f>IF(F21=0," ",((SUM(R38:R72)/COUNT(R38:R72))*100)/F21)</f>
        <v> </v>
      </c>
      <c r="S73" s="55" t="str">
        <f>IF(F22=0," ",((SUM(S38:S72)/COUNT(S38:S72))*100)/F22)</f>
        <v> </v>
      </c>
      <c r="T73" s="55" t="str">
        <f>IF(F23=0," ",((SUM(T38:T72)/COUNT(T38:T72))*100)/F23)</f>
        <v> </v>
      </c>
      <c r="U73" s="55" t="str">
        <f>IF(F24=0," ",((SUM(U38:U72)/COUNT(U38:U72))*100)/F24)</f>
        <v> </v>
      </c>
      <c r="V73" s="55" t="str">
        <f>IF(F25=0," ",((SUM(V38:V72)/COUNT(V38:V72))*100)/F25)</f>
        <v> </v>
      </c>
      <c r="W73" s="55" t="str">
        <f>IF(F26=0," ",((SUM(W38:W72)/COUNT(W38:W72))*100)/F26)</f>
        <v> </v>
      </c>
      <c r="X73" s="55" t="str">
        <f>IF(F27=0," ",((SUM(X38:X72)/COUNT(X38:X72))*100)/F27)</f>
        <v> </v>
      </c>
      <c r="Y73" s="55" t="str">
        <f>IF(F28=0," ",((SUM(Y38:Y72)/COUNT(Y38:Y72))*100)/F28)</f>
        <v> </v>
      </c>
      <c r="Z73" s="55" t="str">
        <f>IF(F29=0," ",((SUM(Z38:Z72)/COUNT(Z38:Z72))*100)/F29)</f>
        <v> </v>
      </c>
      <c r="AA73" s="55" t="str">
        <f>IF(F30=0," ",((SUM(AA38:AA72)/COUNT(AA38:AA72))*100)/F30)</f>
        <v> </v>
      </c>
      <c r="AB73" s="55" t="str">
        <f>IF(F31=0," ",((SUM(AB38:AB72)/COUNT(AB38:AB72))*100)/F31)</f>
        <v> </v>
      </c>
      <c r="AC73" s="55" t="str">
        <f>IF(F32=0," ",((SUM(AC38:AC72)/COUNT(AC38:AC72))*100)/F32)</f>
        <v> </v>
      </c>
      <c r="AD73" s="55" t="str">
        <f>IF(F33=0," ",((SUM(AD38:AD72)/COUNT(AD38:AD72))*100)/F33)</f>
        <v> </v>
      </c>
      <c r="AE73" s="28"/>
      <c r="AF73" s="28"/>
    </row>
    <row r="74" spans="2:32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2:32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25:33" ht="12.75">
      <c r="Y76" s="40"/>
      <c r="Z76" s="40"/>
      <c r="AA76" s="40"/>
      <c r="AB76" s="122">
        <f ca="1">TODAY()</f>
        <v>45251</v>
      </c>
      <c r="AC76" s="122"/>
      <c r="AD76" s="122"/>
      <c r="AE76" s="122"/>
      <c r="AF76" s="122"/>
      <c r="AG76" s="40"/>
    </row>
    <row r="77" spans="25:33" ht="12.75">
      <c r="Y77" s="42"/>
      <c r="Z77" s="42"/>
      <c r="AA77" s="42"/>
      <c r="AB77" s="123" t="s">
        <v>61</v>
      </c>
      <c r="AC77" s="123"/>
      <c r="AD77" s="123"/>
      <c r="AE77" s="123"/>
      <c r="AF77" s="123"/>
      <c r="AG77" s="42"/>
    </row>
    <row r="78" spans="25:33" ht="12.75">
      <c r="Y78" s="41"/>
      <c r="Z78" s="41"/>
      <c r="AA78" s="41"/>
      <c r="AB78" s="134" t="s">
        <v>49</v>
      </c>
      <c r="AC78" s="134"/>
      <c r="AD78" s="134"/>
      <c r="AE78" s="134"/>
      <c r="AF78" s="134"/>
      <c r="AG78" s="41"/>
    </row>
  </sheetData>
  <sheetProtection password="C7DC" sheet="1" objects="1" scenarios="1" selectLockedCells="1"/>
  <mergeCells count="80"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  <mergeCell ref="C5:D5"/>
    <mergeCell ref="E5:F5"/>
    <mergeCell ref="G5:J5"/>
    <mergeCell ref="K5:P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R5:AC5"/>
    <mergeCell ref="AD5:AE5"/>
    <mergeCell ref="D10:E10"/>
    <mergeCell ref="H10:N10"/>
    <mergeCell ref="O10:P10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30:E30"/>
    <mergeCell ref="D19:E19"/>
    <mergeCell ref="D20:E20"/>
    <mergeCell ref="D21:E21"/>
    <mergeCell ref="D22:E22"/>
    <mergeCell ref="D23:E23"/>
    <mergeCell ref="D24:E24"/>
    <mergeCell ref="F36:AD36"/>
    <mergeCell ref="AE36:AE37"/>
    <mergeCell ref="AF36:AF37"/>
    <mergeCell ref="D25:E25"/>
    <mergeCell ref="D26:E26"/>
    <mergeCell ref="D27:E27"/>
    <mergeCell ref="D28:E28"/>
    <mergeCell ref="C73:E73"/>
    <mergeCell ref="AB76:AF76"/>
    <mergeCell ref="AB77:AF77"/>
    <mergeCell ref="D29:E29"/>
    <mergeCell ref="AB78:AF78"/>
    <mergeCell ref="D31:E31"/>
    <mergeCell ref="D32:E32"/>
    <mergeCell ref="D33:E33"/>
    <mergeCell ref="C34:E34"/>
    <mergeCell ref="C36:E36"/>
  </mergeCells>
  <conditionalFormatting sqref="F73:O73">
    <cfRule type="cellIs" priority="4" dxfId="3" operator="lessThan" stopIfTrue="1">
      <formula>50</formula>
    </cfRule>
  </conditionalFormatting>
  <conditionalFormatting sqref="F73:AD73">
    <cfRule type="cellIs" priority="2" dxfId="24" operator="lessThan" stopIfTrue="1">
      <formula>50</formula>
    </cfRule>
    <cfRule type="cellIs" priority="3" dxfId="25" operator="lessThan" stopIfTrue="1">
      <formula>50</formula>
    </cfRule>
  </conditionalFormatting>
  <conditionalFormatting sqref="AF38:AF72">
    <cfRule type="cellIs" priority="1" dxfId="24" operator="equal">
      <formula>"GEÇMEZ"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AJ78"/>
  <sheetViews>
    <sheetView zoomScalePageLayoutView="0" workbookViewId="0" topLeftCell="C66">
      <selection activeCell="AB77" sqref="AB77:AF77"/>
    </sheetView>
  </sheetViews>
  <sheetFormatPr defaultColWidth="9.125" defaultRowHeight="12.75"/>
  <cols>
    <col min="1" max="1" width="2.875" style="2" customWidth="1"/>
    <col min="2" max="2" width="2.625" style="2" customWidth="1"/>
    <col min="3" max="3" width="5.50390625" style="2" customWidth="1"/>
    <col min="4" max="4" width="6.625" style="2" customWidth="1"/>
    <col min="5" max="5" width="26.50390625" style="2" customWidth="1"/>
    <col min="6" max="6" width="4.50390625" style="2" customWidth="1"/>
    <col min="7" max="30" width="3.625" style="2" customWidth="1"/>
    <col min="31" max="31" width="5.50390625" style="2" customWidth="1"/>
    <col min="32" max="32" width="10.375" style="2" customWidth="1"/>
    <col min="33" max="33" width="8.50390625" style="2" customWidth="1"/>
    <col min="34" max="34" width="23.50390625" style="10" customWidth="1"/>
    <col min="35" max="35" width="9.125" style="11" customWidth="1"/>
    <col min="36" max="36" width="25.00390625" style="11" customWidth="1"/>
    <col min="37" max="16384" width="9.125" style="2" customWidth="1"/>
  </cols>
  <sheetData>
    <row r="1" ht="9" customHeight="1"/>
    <row r="2" spans="2:36" ht="30" customHeight="1" thickBot="1">
      <c r="B2" s="1"/>
      <c r="C2" s="90" t="s">
        <v>22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7"/>
      <c r="AH2" s="88" t="s">
        <v>18</v>
      </c>
      <c r="AI2" s="88"/>
      <c r="AJ2" s="88"/>
    </row>
    <row r="3" spans="2:36" ht="15" customHeight="1">
      <c r="B3" s="23"/>
      <c r="C3" s="94" t="s">
        <v>12</v>
      </c>
      <c r="D3" s="95"/>
      <c r="E3" s="74" t="str">
        <f>Liste!G4&amp;Liste!H4</f>
        <v>:ESKİŞEHİR ANADOLU İMAM HATİP LİSESİ</v>
      </c>
      <c r="F3" s="74"/>
      <c r="G3" s="121" t="s">
        <v>15</v>
      </c>
      <c r="H3" s="121"/>
      <c r="I3" s="121"/>
      <c r="J3" s="121"/>
      <c r="K3" s="74" t="str">
        <f>Liste!G6&amp;" "&amp;Liste!H6</f>
        <v>: 12-A FEN</v>
      </c>
      <c r="L3" s="74"/>
      <c r="M3" s="74"/>
      <c r="N3" s="74"/>
      <c r="O3" s="74"/>
      <c r="P3" s="119"/>
      <c r="Q3" s="24"/>
      <c r="R3" s="98" t="s">
        <v>11</v>
      </c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100"/>
      <c r="AG3" s="7"/>
      <c r="AH3" s="89" t="s">
        <v>33</v>
      </c>
      <c r="AI3" s="88"/>
      <c r="AJ3" s="88"/>
    </row>
    <row r="4" spans="2:32" ht="15" customHeight="1" thickBot="1">
      <c r="B4" s="23"/>
      <c r="C4" s="116" t="s">
        <v>13</v>
      </c>
      <c r="D4" s="117"/>
      <c r="E4" s="118" t="str">
        <f>Liste!G5&amp;Liste!H5</f>
        <v>:2023-2024</v>
      </c>
      <c r="F4" s="118"/>
      <c r="G4" s="91" t="s">
        <v>42</v>
      </c>
      <c r="H4" s="91"/>
      <c r="I4" s="91"/>
      <c r="J4" s="91"/>
      <c r="K4" s="118" t="s">
        <v>48</v>
      </c>
      <c r="L4" s="118"/>
      <c r="M4" s="118"/>
      <c r="N4" s="118"/>
      <c r="O4" s="118"/>
      <c r="P4" s="120"/>
      <c r="Q4" s="3"/>
      <c r="R4" s="101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3"/>
    </row>
    <row r="5" spans="2:36" ht="15" customHeight="1">
      <c r="B5" s="23"/>
      <c r="C5" s="116" t="s">
        <v>14</v>
      </c>
      <c r="D5" s="117"/>
      <c r="E5" s="118" t="s">
        <v>54</v>
      </c>
      <c r="F5" s="118"/>
      <c r="G5" s="91" t="s">
        <v>35</v>
      </c>
      <c r="H5" s="91"/>
      <c r="I5" s="91"/>
      <c r="J5" s="91"/>
      <c r="K5" s="118" t="str">
        <f>Liste!G8&amp;" "&amp;Liste!H7</f>
        <v>: KUR'AN-I KERİM</v>
      </c>
      <c r="L5" s="118"/>
      <c r="M5" s="118"/>
      <c r="N5" s="118"/>
      <c r="O5" s="118"/>
      <c r="P5" s="120"/>
      <c r="Q5" s="24"/>
      <c r="R5" s="114" t="s">
        <v>19</v>
      </c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75" t="e">
        <f>O16</f>
        <v>#DIV/0!</v>
      </c>
      <c r="AE5" s="75"/>
      <c r="AF5" s="50" t="s">
        <v>20</v>
      </c>
      <c r="AH5" s="76" t="s">
        <v>41</v>
      </c>
      <c r="AI5" s="76"/>
      <c r="AJ5" s="76"/>
    </row>
    <row r="6" spans="2:36" ht="15" customHeight="1" thickBot="1">
      <c r="B6" s="23"/>
      <c r="C6" s="92" t="s">
        <v>36</v>
      </c>
      <c r="D6" s="93"/>
      <c r="E6" s="96" t="str">
        <f>Liste!G7&amp;Liste!H8</f>
        <v>:Yusuf GÜL</v>
      </c>
      <c r="F6" s="96"/>
      <c r="G6" s="145"/>
      <c r="H6" s="145"/>
      <c r="I6" s="145"/>
      <c r="J6" s="145"/>
      <c r="K6" s="96"/>
      <c r="L6" s="96"/>
      <c r="M6" s="96"/>
      <c r="N6" s="96"/>
      <c r="O6" s="96"/>
      <c r="P6" s="97"/>
      <c r="Q6" s="24"/>
      <c r="R6" s="139" t="s">
        <v>51</v>
      </c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1"/>
      <c r="AH6" s="76"/>
      <c r="AI6" s="76"/>
      <c r="AJ6" s="76"/>
    </row>
    <row r="7" spans="2:36" ht="13.5" customHeight="1" thickBot="1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4"/>
      <c r="R7" s="77">
        <f>CONCATENATE(AJ9,AJ10,AJ11,AJ12,AJ13,AJ14,AJ15,AJ16,AJ17,AJ18,AJ19,AJ20,AJ21,AJ23,AJ24,AJ25,AJ26,AJ27,AJ28,AJ29,AJ30,AJ31,AJ32,AJ33)</f>
      </c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9"/>
      <c r="AH7" s="76"/>
      <c r="AI7" s="76"/>
      <c r="AJ7" s="76"/>
    </row>
    <row r="8" spans="2:32" ht="21" customHeight="1">
      <c r="B8" s="1"/>
      <c r="C8" s="128" t="s">
        <v>21</v>
      </c>
      <c r="D8" s="129"/>
      <c r="E8" s="129"/>
      <c r="F8" s="27" t="s">
        <v>16</v>
      </c>
      <c r="G8" s="3"/>
      <c r="H8" s="148" t="s">
        <v>9</v>
      </c>
      <c r="I8" s="149"/>
      <c r="J8" s="149"/>
      <c r="K8" s="149"/>
      <c r="L8" s="149"/>
      <c r="M8" s="149"/>
      <c r="N8" s="149"/>
      <c r="O8" s="149"/>
      <c r="P8" s="150"/>
      <c r="Q8" s="25"/>
      <c r="R8" s="77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9"/>
    </row>
    <row r="9" spans="2:36" ht="19.5" customHeight="1">
      <c r="B9" s="1"/>
      <c r="C9" s="37">
        <v>1</v>
      </c>
      <c r="D9" s="151"/>
      <c r="E9" s="152"/>
      <c r="F9" s="38"/>
      <c r="G9" s="3"/>
      <c r="H9" s="84" t="s">
        <v>43</v>
      </c>
      <c r="I9" s="85"/>
      <c r="J9" s="85"/>
      <c r="K9" s="85"/>
      <c r="L9" s="85"/>
      <c r="M9" s="85"/>
      <c r="N9" s="85"/>
      <c r="O9" s="86">
        <f>COUNTIF(AF38:AF72,"GEÇMEZ")</f>
        <v>0</v>
      </c>
      <c r="P9" s="87"/>
      <c r="Q9" s="25"/>
      <c r="R9" s="77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9"/>
      <c r="AH9" s="12">
        <f aca="true" t="shared" si="0" ref="AH9:AH33">IF(D9=0,"",D9)</f>
      </c>
      <c r="AI9" s="13" t="str">
        <f>F73</f>
        <v> </v>
      </c>
      <c r="AJ9" s="11">
        <f>IF(AI9&lt;50,"    * "&amp;AH9,"")</f>
      </c>
    </row>
    <row r="10" spans="2:36" ht="19.5" customHeight="1">
      <c r="B10" s="1"/>
      <c r="C10" s="37">
        <v>2</v>
      </c>
      <c r="D10" s="151"/>
      <c r="E10" s="152"/>
      <c r="F10" s="38"/>
      <c r="G10" s="3"/>
      <c r="H10" s="84" t="s">
        <v>44</v>
      </c>
      <c r="I10" s="85"/>
      <c r="J10" s="85"/>
      <c r="K10" s="85"/>
      <c r="L10" s="85"/>
      <c r="M10" s="85"/>
      <c r="N10" s="85"/>
      <c r="O10" s="86">
        <f>COUNTIF(AF38:AF72,"GEÇER")</f>
        <v>0</v>
      </c>
      <c r="P10" s="87"/>
      <c r="Q10" s="25"/>
      <c r="R10" s="77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9"/>
      <c r="AH10" s="12">
        <f t="shared" si="0"/>
      </c>
      <c r="AI10" s="13" t="str">
        <f>G73</f>
        <v> </v>
      </c>
      <c r="AJ10" s="11">
        <f aca="true" t="shared" si="1" ref="AJ10:AJ27">IF(AI10&lt;50,"    * "&amp;AH10,"")</f>
      </c>
    </row>
    <row r="11" spans="2:36" ht="19.5" customHeight="1">
      <c r="B11" s="1"/>
      <c r="C11" s="37">
        <v>3</v>
      </c>
      <c r="D11" s="151"/>
      <c r="E11" s="152"/>
      <c r="F11" s="38"/>
      <c r="G11" s="3"/>
      <c r="H11" s="84" t="s">
        <v>45</v>
      </c>
      <c r="I11" s="85"/>
      <c r="J11" s="85"/>
      <c r="K11" s="85"/>
      <c r="L11" s="85"/>
      <c r="M11" s="85"/>
      <c r="N11" s="85"/>
      <c r="O11" s="86">
        <f>COUNTIF(AF38:AF72,"ORTA")</f>
        <v>0</v>
      </c>
      <c r="P11" s="87"/>
      <c r="Q11" s="25"/>
      <c r="R11" s="80" t="s">
        <v>30</v>
      </c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2"/>
      <c r="AH11" s="12">
        <f t="shared" si="0"/>
      </c>
      <c r="AI11" s="13" t="str">
        <f>H73</f>
        <v> </v>
      </c>
      <c r="AJ11" s="11">
        <f t="shared" si="1"/>
      </c>
    </row>
    <row r="12" spans="2:36" ht="19.5" customHeight="1">
      <c r="B12" s="1"/>
      <c r="C12" s="37">
        <v>4</v>
      </c>
      <c r="D12" s="151"/>
      <c r="E12" s="152"/>
      <c r="F12" s="38"/>
      <c r="G12" s="3"/>
      <c r="H12" s="84" t="s">
        <v>46</v>
      </c>
      <c r="I12" s="85"/>
      <c r="J12" s="85"/>
      <c r="K12" s="85"/>
      <c r="L12" s="85"/>
      <c r="M12" s="85"/>
      <c r="N12" s="85"/>
      <c r="O12" s="86">
        <f>COUNTIF(AF38:AF72,"İYİ")</f>
        <v>0</v>
      </c>
      <c r="P12" s="87"/>
      <c r="Q12" s="25"/>
      <c r="R12" s="80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2"/>
      <c r="AH12" s="12">
        <f t="shared" si="0"/>
      </c>
      <c r="AI12" s="13" t="str">
        <f>I73</f>
        <v> </v>
      </c>
      <c r="AJ12" s="11">
        <f t="shared" si="1"/>
      </c>
    </row>
    <row r="13" spans="2:36" ht="19.5" customHeight="1">
      <c r="B13" s="1"/>
      <c r="C13" s="37">
        <v>5</v>
      </c>
      <c r="D13" s="151"/>
      <c r="E13" s="152"/>
      <c r="F13" s="38"/>
      <c r="G13" s="3"/>
      <c r="H13" s="84" t="s">
        <v>47</v>
      </c>
      <c r="I13" s="85"/>
      <c r="J13" s="85"/>
      <c r="K13" s="85"/>
      <c r="L13" s="85"/>
      <c r="M13" s="85"/>
      <c r="N13" s="85"/>
      <c r="O13" s="86">
        <f>COUNTIF(AF38:AF72,"PEKİYİ")</f>
        <v>0</v>
      </c>
      <c r="P13" s="87"/>
      <c r="Q13" s="25"/>
      <c r="R13" s="80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2"/>
      <c r="AH13" s="12">
        <f t="shared" si="0"/>
      </c>
      <c r="AI13" s="13" t="str">
        <f>J73</f>
        <v> </v>
      </c>
      <c r="AJ13" s="11">
        <f t="shared" si="1"/>
      </c>
    </row>
    <row r="14" spans="2:36" ht="19.5" customHeight="1">
      <c r="B14" s="1"/>
      <c r="C14" s="37">
        <v>6</v>
      </c>
      <c r="D14" s="151"/>
      <c r="E14" s="152"/>
      <c r="F14" s="38"/>
      <c r="G14" s="3"/>
      <c r="H14" s="108"/>
      <c r="I14" s="109"/>
      <c r="J14" s="109"/>
      <c r="K14" s="109"/>
      <c r="L14" s="109"/>
      <c r="M14" s="109"/>
      <c r="N14" s="109"/>
      <c r="O14" s="109"/>
      <c r="P14" s="110"/>
      <c r="Q14" s="25"/>
      <c r="R14" s="80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2"/>
      <c r="AH14" s="12">
        <f t="shared" si="0"/>
      </c>
      <c r="AI14" s="13" t="str">
        <f>K73</f>
        <v> </v>
      </c>
      <c r="AJ14" s="11">
        <f t="shared" si="1"/>
      </c>
    </row>
    <row r="15" spans="2:36" ht="17.25" customHeight="1">
      <c r="B15" s="1"/>
      <c r="C15" s="37">
        <v>7</v>
      </c>
      <c r="D15" s="151"/>
      <c r="E15" s="152"/>
      <c r="F15" s="38"/>
      <c r="G15" s="3"/>
      <c r="H15" s="84" t="s">
        <v>10</v>
      </c>
      <c r="I15" s="85"/>
      <c r="J15" s="85"/>
      <c r="K15" s="85"/>
      <c r="L15" s="85"/>
      <c r="M15" s="85"/>
      <c r="N15" s="85"/>
      <c r="O15" s="130" t="str">
        <f>IF(COUNT(AE38:AE72)=0," ",SUM(AE38:AE72)/COUNT(AE38:AE72))</f>
        <v> </v>
      </c>
      <c r="P15" s="131"/>
      <c r="Q15" s="26"/>
      <c r="R15" s="51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135" t="str">
        <f>Liste!H8</f>
        <v>Yusuf GÜL</v>
      </c>
      <c r="AD15" s="135"/>
      <c r="AE15" s="135"/>
      <c r="AF15" s="136"/>
      <c r="AH15" s="12">
        <f t="shared" si="0"/>
      </c>
      <c r="AI15" s="13" t="str">
        <f>L73</f>
        <v> </v>
      </c>
      <c r="AJ15" s="11">
        <f t="shared" si="1"/>
      </c>
    </row>
    <row r="16" spans="2:36" ht="19.5" customHeight="1" thickBot="1">
      <c r="B16" s="1"/>
      <c r="C16" s="37">
        <v>8</v>
      </c>
      <c r="D16" s="151"/>
      <c r="E16" s="152"/>
      <c r="F16" s="38"/>
      <c r="G16" s="3"/>
      <c r="H16" s="146" t="s">
        <v>50</v>
      </c>
      <c r="I16" s="147"/>
      <c r="J16" s="147"/>
      <c r="K16" s="147"/>
      <c r="L16" s="147"/>
      <c r="M16" s="147"/>
      <c r="N16" s="147"/>
      <c r="O16" s="132" t="e">
        <f>SUM(O10:O13)/SUM(O9:O14)</f>
        <v>#DIV/0!</v>
      </c>
      <c r="P16" s="133"/>
      <c r="Q16" s="25"/>
      <c r="R16" s="53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137" t="str">
        <f>Liste!H9</f>
        <v>İHL MESLEK DERSLERİ</v>
      </c>
      <c r="AD16" s="137"/>
      <c r="AE16" s="137"/>
      <c r="AF16" s="138"/>
      <c r="AH16" s="12">
        <f t="shared" si="0"/>
      </c>
      <c r="AI16" s="13" t="str">
        <f>M73</f>
        <v> </v>
      </c>
      <c r="AJ16" s="11">
        <f t="shared" si="1"/>
      </c>
    </row>
    <row r="17" spans="2:36" ht="19.5" customHeight="1" thickBot="1">
      <c r="B17" s="1"/>
      <c r="C17" s="37">
        <v>9</v>
      </c>
      <c r="D17" s="151"/>
      <c r="E17" s="152"/>
      <c r="F17" s="38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2">
        <f t="shared" si="0"/>
      </c>
      <c r="AI17" s="13" t="str">
        <f>N73</f>
        <v> </v>
      </c>
      <c r="AJ17" s="11">
        <f t="shared" si="1"/>
      </c>
    </row>
    <row r="18" spans="2:36" ht="19.5" customHeight="1">
      <c r="B18" s="1"/>
      <c r="C18" s="37">
        <v>10</v>
      </c>
      <c r="D18" s="151"/>
      <c r="E18" s="152"/>
      <c r="F18" s="38"/>
      <c r="G18" s="24"/>
      <c r="H18" s="142" t="s">
        <v>17</v>
      </c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4"/>
      <c r="AH18" s="12">
        <f t="shared" si="0"/>
      </c>
      <c r="AI18" s="13" t="str">
        <f>O73</f>
        <v> </v>
      </c>
      <c r="AJ18" s="11">
        <f t="shared" si="1"/>
      </c>
    </row>
    <row r="19" spans="2:36" ht="19.5" customHeight="1">
      <c r="B19" s="1"/>
      <c r="C19" s="37">
        <v>11</v>
      </c>
      <c r="D19" s="151"/>
      <c r="E19" s="152"/>
      <c r="F19" s="38"/>
      <c r="G19" s="24"/>
      <c r="H19" s="31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3"/>
      <c r="AH19" s="12">
        <f t="shared" si="0"/>
      </c>
      <c r="AI19" s="13" t="str">
        <f>P73</f>
        <v> </v>
      </c>
      <c r="AJ19" s="11">
        <f t="shared" si="1"/>
      </c>
    </row>
    <row r="20" spans="2:36" ht="19.5" customHeight="1">
      <c r="B20" s="1"/>
      <c r="C20" s="37">
        <v>12</v>
      </c>
      <c r="D20" s="83"/>
      <c r="E20" s="83"/>
      <c r="F20" s="38"/>
      <c r="G20" s="24"/>
      <c r="H20" s="31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3"/>
      <c r="AH20" s="12">
        <f t="shared" si="0"/>
      </c>
      <c r="AI20" s="13" t="str">
        <f>Q73</f>
        <v> </v>
      </c>
      <c r="AJ20" s="11">
        <f t="shared" si="1"/>
      </c>
    </row>
    <row r="21" spans="2:36" ht="19.5" customHeight="1">
      <c r="B21" s="1"/>
      <c r="C21" s="37">
        <v>13</v>
      </c>
      <c r="D21" s="83"/>
      <c r="E21" s="83"/>
      <c r="F21" s="38"/>
      <c r="G21" s="24"/>
      <c r="H21" s="31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3"/>
      <c r="AH21" s="12">
        <f t="shared" si="0"/>
      </c>
      <c r="AI21" s="13" t="str">
        <f>R73</f>
        <v> </v>
      </c>
      <c r="AJ21" s="11">
        <f t="shared" si="1"/>
      </c>
    </row>
    <row r="22" spans="2:36" ht="19.5" customHeight="1">
      <c r="B22" s="1"/>
      <c r="C22" s="37">
        <v>14</v>
      </c>
      <c r="D22" s="83"/>
      <c r="E22" s="83"/>
      <c r="F22" s="38"/>
      <c r="G22" s="24"/>
      <c r="H22" s="31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3"/>
      <c r="AH22" s="12">
        <f t="shared" si="0"/>
      </c>
      <c r="AI22" s="13" t="str">
        <f>S73</f>
        <v> </v>
      </c>
      <c r="AJ22" s="11">
        <f t="shared" si="1"/>
      </c>
    </row>
    <row r="23" spans="2:36" ht="19.5" customHeight="1">
      <c r="B23" s="1"/>
      <c r="C23" s="37">
        <v>15</v>
      </c>
      <c r="D23" s="83"/>
      <c r="E23" s="83"/>
      <c r="F23" s="38"/>
      <c r="G23" s="24"/>
      <c r="H23" s="31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3"/>
      <c r="AH23" s="12">
        <f t="shared" si="0"/>
      </c>
      <c r="AI23" s="13" t="str">
        <f>T73</f>
        <v> </v>
      </c>
      <c r="AJ23" s="11">
        <f t="shared" si="1"/>
      </c>
    </row>
    <row r="24" spans="2:36" ht="19.5" customHeight="1">
      <c r="B24" s="1"/>
      <c r="C24" s="37">
        <v>16</v>
      </c>
      <c r="D24" s="83"/>
      <c r="E24" s="83"/>
      <c r="F24" s="38"/>
      <c r="G24" s="24"/>
      <c r="H24" s="31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3"/>
      <c r="AH24" s="12">
        <f t="shared" si="0"/>
      </c>
      <c r="AI24" s="13" t="str">
        <f>U73</f>
        <v> </v>
      </c>
      <c r="AJ24" s="11">
        <f t="shared" si="1"/>
      </c>
    </row>
    <row r="25" spans="2:36" ht="19.5" customHeight="1">
      <c r="B25" s="1"/>
      <c r="C25" s="37">
        <v>17</v>
      </c>
      <c r="D25" s="83"/>
      <c r="E25" s="83"/>
      <c r="F25" s="38"/>
      <c r="G25" s="24"/>
      <c r="H25" s="31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3"/>
      <c r="AH25" s="12">
        <f t="shared" si="0"/>
      </c>
      <c r="AI25" s="13" t="str">
        <f>V73</f>
        <v> </v>
      </c>
      <c r="AJ25" s="11">
        <f t="shared" si="1"/>
      </c>
    </row>
    <row r="26" spans="2:36" ht="19.5" customHeight="1">
      <c r="B26" s="1"/>
      <c r="C26" s="37">
        <v>18</v>
      </c>
      <c r="D26" s="83"/>
      <c r="E26" s="83"/>
      <c r="F26" s="38"/>
      <c r="G26" s="24"/>
      <c r="H26" s="31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3"/>
      <c r="AH26" s="12">
        <f t="shared" si="0"/>
      </c>
      <c r="AI26" s="13" t="str">
        <f>W73</f>
        <v> </v>
      </c>
      <c r="AJ26" s="11">
        <f t="shared" si="1"/>
      </c>
    </row>
    <row r="27" spans="2:36" ht="19.5" customHeight="1">
      <c r="B27" s="1"/>
      <c r="C27" s="37">
        <v>19</v>
      </c>
      <c r="D27" s="83"/>
      <c r="E27" s="83"/>
      <c r="F27" s="38"/>
      <c r="G27" s="24"/>
      <c r="H27" s="31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3"/>
      <c r="AH27" s="12">
        <f t="shared" si="0"/>
      </c>
      <c r="AI27" s="13" t="str">
        <f>X73</f>
        <v> </v>
      </c>
      <c r="AJ27" s="11">
        <f t="shared" si="1"/>
      </c>
    </row>
    <row r="28" spans="2:36" ht="19.5" customHeight="1">
      <c r="B28" s="1"/>
      <c r="C28" s="37">
        <v>20</v>
      </c>
      <c r="D28" s="83"/>
      <c r="E28" s="83"/>
      <c r="F28" s="38"/>
      <c r="G28" s="24"/>
      <c r="H28" s="31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3"/>
      <c r="AH28" s="12">
        <f t="shared" si="0"/>
      </c>
      <c r="AI28" s="13" t="str">
        <f>Y73</f>
        <v> </v>
      </c>
      <c r="AJ28" s="11">
        <f aca="true" t="shared" si="2" ref="AJ28:AJ33">IF(AI28&lt;50,"    * "&amp;AH28,"")</f>
      </c>
    </row>
    <row r="29" spans="2:36" ht="19.5" customHeight="1">
      <c r="B29" s="1"/>
      <c r="C29" s="37">
        <v>21</v>
      </c>
      <c r="D29" s="83"/>
      <c r="E29" s="83"/>
      <c r="F29" s="38"/>
      <c r="G29" s="24"/>
      <c r="H29" s="31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3"/>
      <c r="AH29" s="12">
        <f t="shared" si="0"/>
      </c>
      <c r="AI29" s="13" t="str">
        <f>Z73</f>
        <v> </v>
      </c>
      <c r="AJ29" s="11">
        <f t="shared" si="2"/>
      </c>
    </row>
    <row r="30" spans="2:36" ht="19.5" customHeight="1">
      <c r="B30" s="1"/>
      <c r="C30" s="37">
        <v>22</v>
      </c>
      <c r="D30" s="83"/>
      <c r="E30" s="83"/>
      <c r="F30" s="38"/>
      <c r="G30" s="24"/>
      <c r="H30" s="31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3"/>
      <c r="AH30" s="12">
        <f t="shared" si="0"/>
      </c>
      <c r="AI30" s="13" t="str">
        <f>AA73</f>
        <v> </v>
      </c>
      <c r="AJ30" s="11">
        <f t="shared" si="2"/>
      </c>
    </row>
    <row r="31" spans="2:36" ht="19.5" customHeight="1">
      <c r="B31" s="1"/>
      <c r="C31" s="37">
        <v>23</v>
      </c>
      <c r="D31" s="83"/>
      <c r="E31" s="83"/>
      <c r="F31" s="38"/>
      <c r="G31" s="24"/>
      <c r="H31" s="31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3"/>
      <c r="AH31" s="12">
        <f t="shared" si="0"/>
      </c>
      <c r="AI31" s="13" t="str">
        <f>AB73</f>
        <v> </v>
      </c>
      <c r="AJ31" s="11">
        <f t="shared" si="2"/>
      </c>
    </row>
    <row r="32" spans="2:36" ht="19.5" customHeight="1">
      <c r="B32" s="1"/>
      <c r="C32" s="37">
        <v>24</v>
      </c>
      <c r="D32" s="83"/>
      <c r="E32" s="83"/>
      <c r="F32" s="38"/>
      <c r="G32" s="24"/>
      <c r="H32" s="31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3"/>
      <c r="AH32" s="12">
        <f t="shared" si="0"/>
      </c>
      <c r="AI32" s="13" t="str">
        <f>AC73</f>
        <v> </v>
      </c>
      <c r="AJ32" s="11">
        <f t="shared" si="2"/>
      </c>
    </row>
    <row r="33" spans="2:36" ht="19.5" customHeight="1">
      <c r="B33" s="1"/>
      <c r="C33" s="37">
        <v>25</v>
      </c>
      <c r="D33" s="83"/>
      <c r="E33" s="83"/>
      <c r="F33" s="38"/>
      <c r="G33" s="24"/>
      <c r="H33" s="31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3"/>
      <c r="AH33" s="12">
        <f t="shared" si="0"/>
      </c>
      <c r="AI33" s="13" t="str">
        <f>AD73</f>
        <v> </v>
      </c>
      <c r="AJ33" s="11">
        <f t="shared" si="2"/>
      </c>
    </row>
    <row r="34" spans="2:35" ht="19.5" customHeight="1" thickBot="1">
      <c r="B34" s="1"/>
      <c r="C34" s="111" t="s">
        <v>8</v>
      </c>
      <c r="D34" s="112"/>
      <c r="E34" s="113"/>
      <c r="F34" s="39">
        <f>SUM(F9:F33)</f>
        <v>0</v>
      </c>
      <c r="G34" s="24"/>
      <c r="H34" s="34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6"/>
      <c r="AH34" s="12"/>
      <c r="AI34" s="13"/>
    </row>
    <row r="35" spans="2:35" ht="27" customHeight="1" thickBot="1">
      <c r="B35" s="1"/>
      <c r="C35" s="3"/>
      <c r="D35" s="3"/>
      <c r="E35" s="3"/>
      <c r="F35" s="3"/>
      <c r="G35" s="3"/>
      <c r="H35" s="24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2"/>
      <c r="AI35" s="13"/>
    </row>
    <row r="36" spans="2:35" ht="24.75" customHeight="1">
      <c r="B36" s="1"/>
      <c r="C36" s="106" t="s">
        <v>0</v>
      </c>
      <c r="D36" s="107"/>
      <c r="E36" s="107"/>
      <c r="F36" s="107" t="s">
        <v>1</v>
      </c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24" t="s">
        <v>6</v>
      </c>
      <c r="AF36" s="126" t="s">
        <v>2</v>
      </c>
      <c r="AH36" s="12"/>
      <c r="AI36" s="13"/>
    </row>
    <row r="37" spans="2:35" ht="24.75" customHeight="1">
      <c r="B37" s="1"/>
      <c r="C37" s="29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125"/>
      <c r="AF37" s="127"/>
      <c r="AH37" s="12"/>
      <c r="AI37" s="13"/>
    </row>
    <row r="38" spans="2:35" ht="15" customHeight="1">
      <c r="B38" s="1"/>
      <c r="C38" s="30">
        <v>1</v>
      </c>
      <c r="D38" s="45">
        <f>IF(Liste!C5=0," ",Liste!C5)</f>
        <v>412</v>
      </c>
      <c r="E38" s="45" t="str">
        <f>IF(Liste!D5=0," ",Liste!D5)</f>
        <v>ALİ LEVENT ÇAKIR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43" t="str">
        <f aca="true" t="shared" si="3" ref="AE38:AE72">IF(COUNTBLANK(F38:AD38)=COLUMNS(F38:AD38)," ",IF(SUM(F38:AD38)=0,0,SUM(F38:AD38)))</f>
        <v> </v>
      </c>
      <c r="AF38" s="44" t="str">
        <f>IF(AE38=" "," ",IF(AE38&gt;=85,"PEKİYİ",IF(AE38&gt;=70,"İYİ",IF(AE38&gt;=60,"ORTA",IF(AE38&gt;=50,"GEÇER",IF(AE38&lt;50,"GEÇMEZ"))))))</f>
        <v> </v>
      </c>
      <c r="AH38" s="12"/>
      <c r="AI38" s="13"/>
    </row>
    <row r="39" spans="2:35" ht="15" customHeight="1">
      <c r="B39" s="1"/>
      <c r="C39" s="30">
        <v>2</v>
      </c>
      <c r="D39" s="45">
        <f>IF(Liste!C6=0," ",Liste!C6)</f>
        <v>414</v>
      </c>
      <c r="E39" s="45" t="str">
        <f>IF(Liste!D6=0," ",Liste!D6)</f>
        <v>ALİHAN KARATAŞ</v>
      </c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43" t="str">
        <f t="shared" si="3"/>
        <v> </v>
      </c>
      <c r="AF39" s="44" t="str">
        <f aca="true" t="shared" si="4" ref="AF39:AF72">IF(AE39=" "," ",IF(AE39&gt;=85,"PEKİYİ",IF(AE39&gt;=70,"İYİ",IF(AE39&gt;=60,"ORTA",IF(AE39&gt;=50,"GEÇER",IF(AE39&lt;50,"GEÇMEZ",0))))))</f>
        <v> </v>
      </c>
      <c r="AH39" s="12"/>
      <c r="AI39" s="13"/>
    </row>
    <row r="40" spans="2:35" ht="15" customHeight="1">
      <c r="B40" s="1"/>
      <c r="C40" s="30">
        <v>3</v>
      </c>
      <c r="D40" s="45">
        <f>IF(Liste!C7=0," ",Liste!C7)</f>
        <v>161</v>
      </c>
      <c r="E40" s="45" t="str">
        <f>IF(Liste!D7=0," ",Liste!D7)</f>
        <v>BERAT CAN ÜLKER</v>
      </c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43" t="str">
        <f t="shared" si="3"/>
        <v> </v>
      </c>
      <c r="AF40" s="44" t="str">
        <f t="shared" si="4"/>
        <v> </v>
      </c>
      <c r="AH40" s="12"/>
      <c r="AI40" s="13"/>
    </row>
    <row r="41" spans="2:35" ht="15" customHeight="1">
      <c r="B41" s="1"/>
      <c r="C41" s="30">
        <v>4</v>
      </c>
      <c r="D41" s="45">
        <f>IF(Liste!C8=0," ",Liste!C8)</f>
        <v>178</v>
      </c>
      <c r="E41" s="45" t="str">
        <f>IF(Liste!D8=0," ",Liste!D8)</f>
        <v>BERK TEKİN</v>
      </c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43" t="str">
        <f t="shared" si="3"/>
        <v> </v>
      </c>
      <c r="AF41" s="44" t="str">
        <f t="shared" si="4"/>
        <v> </v>
      </c>
      <c r="AH41" s="12"/>
      <c r="AI41" s="13"/>
    </row>
    <row r="42" spans="2:34" ht="15" customHeight="1">
      <c r="B42" s="1"/>
      <c r="C42" s="30">
        <v>5</v>
      </c>
      <c r="D42" s="45">
        <f>IF(Liste!C9=0," ",Liste!C9)</f>
        <v>137</v>
      </c>
      <c r="E42" s="45" t="str">
        <f>IF(Liste!D9=0," ",Liste!D9)</f>
        <v>BERKAN DELİÇ</v>
      </c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43" t="str">
        <f t="shared" si="3"/>
        <v> </v>
      </c>
      <c r="AF42" s="44" t="str">
        <f t="shared" si="4"/>
        <v> </v>
      </c>
      <c r="AH42" s="14"/>
    </row>
    <row r="43" spans="2:34" ht="15" customHeight="1">
      <c r="B43" s="1"/>
      <c r="C43" s="30">
        <v>6</v>
      </c>
      <c r="D43" s="45">
        <f>IF(Liste!C10=0," ",Liste!C10)</f>
        <v>155</v>
      </c>
      <c r="E43" s="45" t="str">
        <f>IF(Liste!D10=0," ",Liste!D10)</f>
        <v>DOĞUKAN YILMAZ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43" t="str">
        <f t="shared" si="3"/>
        <v> </v>
      </c>
      <c r="AF43" s="44" t="str">
        <f t="shared" si="4"/>
        <v> </v>
      </c>
      <c r="AH43" s="14"/>
    </row>
    <row r="44" spans="2:34" ht="15" customHeight="1">
      <c r="B44" s="1"/>
      <c r="C44" s="30">
        <v>7</v>
      </c>
      <c r="D44" s="45">
        <f>IF(Liste!C11=0," ",Liste!C11)</f>
        <v>125</v>
      </c>
      <c r="E44" s="45" t="str">
        <f>IF(Liste!D11=0," ",Liste!D11)</f>
        <v>DURMUŞ KAYA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43" t="str">
        <f t="shared" si="3"/>
        <v> </v>
      </c>
      <c r="AF44" s="44" t="str">
        <f t="shared" si="4"/>
        <v> </v>
      </c>
      <c r="AH44" s="14"/>
    </row>
    <row r="45" spans="2:34" ht="15" customHeight="1">
      <c r="B45" s="1"/>
      <c r="C45" s="30">
        <v>8</v>
      </c>
      <c r="D45" s="45">
        <f>IF(Liste!C12=0," ",Liste!C12)</f>
        <v>169</v>
      </c>
      <c r="E45" s="45" t="str">
        <f>IF(Liste!D12=0," ",Liste!D12)</f>
        <v>EMİR AKSAKAL</v>
      </c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43" t="str">
        <f t="shared" si="3"/>
        <v> </v>
      </c>
      <c r="AF45" s="44" t="str">
        <f t="shared" si="4"/>
        <v> </v>
      </c>
      <c r="AH45" s="14"/>
    </row>
    <row r="46" spans="2:34" ht="15" customHeight="1">
      <c r="B46" s="1"/>
      <c r="C46" s="30">
        <v>9</v>
      </c>
      <c r="D46" s="45">
        <f>IF(Liste!C13=0," ",Liste!C13)</f>
        <v>120</v>
      </c>
      <c r="E46" s="45" t="str">
        <f>IF(Liste!D13=0," ",Liste!D13)</f>
        <v>EMİRHAN ÖNAL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43" t="str">
        <f t="shared" si="3"/>
        <v> </v>
      </c>
      <c r="AF46" s="44" t="str">
        <f t="shared" si="4"/>
        <v> </v>
      </c>
      <c r="AH46" s="14"/>
    </row>
    <row r="47" spans="2:34" ht="15" customHeight="1">
      <c r="B47" s="1"/>
      <c r="C47" s="30">
        <v>10</v>
      </c>
      <c r="D47" s="45">
        <f>IF(Liste!C14=0," ",Liste!C14)</f>
        <v>173</v>
      </c>
      <c r="E47" s="45" t="str">
        <f>IF(Liste!D14=0," ",Liste!D14)</f>
        <v>ENES GÜLŞEN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43" t="str">
        <f t="shared" si="3"/>
        <v> </v>
      </c>
      <c r="AF47" s="44" t="str">
        <f t="shared" si="4"/>
        <v> </v>
      </c>
      <c r="AH47" s="14"/>
    </row>
    <row r="48" spans="2:34" ht="15" customHeight="1">
      <c r="B48" s="1"/>
      <c r="C48" s="30">
        <v>11</v>
      </c>
      <c r="D48" s="45">
        <f>IF(Liste!C15=0," ",Liste!C15)</f>
        <v>439</v>
      </c>
      <c r="E48" s="45" t="str">
        <f>IF(Liste!D15=0," ",Liste!D15)</f>
        <v>ENES BERK BALABANOĞLU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43" t="str">
        <f t="shared" si="3"/>
        <v> </v>
      </c>
      <c r="AF48" s="44" t="str">
        <f t="shared" si="4"/>
        <v> </v>
      </c>
      <c r="AH48" s="14"/>
    </row>
    <row r="49" spans="2:34" ht="15" customHeight="1">
      <c r="B49" s="1"/>
      <c r="C49" s="30">
        <v>12</v>
      </c>
      <c r="D49" s="45">
        <f>IF(Liste!C16=0," ",Liste!C16)</f>
        <v>127</v>
      </c>
      <c r="E49" s="45" t="str">
        <f>IF(Liste!D16=0," ",Liste!D16)</f>
        <v>ENİS YUŞA BENLİ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43" t="str">
        <f t="shared" si="3"/>
        <v> </v>
      </c>
      <c r="AF49" s="44" t="str">
        <f t="shared" si="4"/>
        <v> </v>
      </c>
      <c r="AH49" s="14"/>
    </row>
    <row r="50" spans="2:34" ht="15" customHeight="1">
      <c r="B50" s="1"/>
      <c r="C50" s="30">
        <v>13</v>
      </c>
      <c r="D50" s="45">
        <f>IF(Liste!C17=0," ",Liste!C17)</f>
        <v>156</v>
      </c>
      <c r="E50" s="45" t="str">
        <f>IF(Liste!D17=0," ",Liste!D17)</f>
        <v>ERKAN KUZGÖLCÜK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43" t="str">
        <f t="shared" si="3"/>
        <v> </v>
      </c>
      <c r="AF50" s="44" t="str">
        <f t="shared" si="4"/>
        <v> </v>
      </c>
      <c r="AH50" s="14"/>
    </row>
    <row r="51" spans="2:34" ht="15" customHeight="1">
      <c r="B51" s="1"/>
      <c r="C51" s="30">
        <v>14</v>
      </c>
      <c r="D51" s="45">
        <f>IF(Liste!C18=0," ",Liste!C18)</f>
        <v>151</v>
      </c>
      <c r="E51" s="45" t="str">
        <f>IF(Liste!D18=0," ",Liste!D18)</f>
        <v>EYÜP DEMİREL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43" t="str">
        <f t="shared" si="3"/>
        <v> </v>
      </c>
      <c r="AF51" s="44" t="str">
        <f t="shared" si="4"/>
        <v> </v>
      </c>
      <c r="AH51" s="14"/>
    </row>
    <row r="52" spans="2:34" ht="15" customHeight="1">
      <c r="B52" s="1"/>
      <c r="C52" s="30">
        <v>15</v>
      </c>
      <c r="D52" s="45">
        <f>IF(Liste!C19=0," ",Liste!C19)</f>
        <v>171</v>
      </c>
      <c r="E52" s="45" t="str">
        <f>IF(Liste!D19=0," ",Liste!D19)</f>
        <v>FATİH NERGİZ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43" t="str">
        <f t="shared" si="3"/>
        <v> </v>
      </c>
      <c r="AF52" s="44" t="str">
        <f t="shared" si="4"/>
        <v> </v>
      </c>
      <c r="AH52" s="14"/>
    </row>
    <row r="53" spans="2:34" ht="15" customHeight="1">
      <c r="B53" s="1"/>
      <c r="C53" s="30">
        <v>16</v>
      </c>
      <c r="D53" s="45">
        <f>IF(Liste!C20=0," ",Liste!C20)</f>
        <v>154</v>
      </c>
      <c r="E53" s="45" t="str">
        <f>IF(Liste!D20=0," ",Liste!D20)</f>
        <v>GAZİ CAN YILMAZ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43" t="str">
        <f t="shared" si="3"/>
        <v> </v>
      </c>
      <c r="AF53" s="44" t="str">
        <f t="shared" si="4"/>
        <v> </v>
      </c>
      <c r="AH53" s="14"/>
    </row>
    <row r="54" spans="2:34" ht="15" customHeight="1">
      <c r="B54" s="1"/>
      <c r="C54" s="30">
        <v>17</v>
      </c>
      <c r="D54" s="45">
        <f>IF(Liste!C21=0," ",Liste!C21)</f>
        <v>401</v>
      </c>
      <c r="E54" s="45" t="str">
        <f>IF(Liste!D21=0," ",Liste!D21)</f>
        <v>GUFRAN YILMAZTÜRK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43" t="str">
        <f t="shared" si="3"/>
        <v> </v>
      </c>
      <c r="AF54" s="44" t="str">
        <f t="shared" si="4"/>
        <v> </v>
      </c>
      <c r="AH54" s="14"/>
    </row>
    <row r="55" spans="2:34" ht="15" customHeight="1">
      <c r="B55" s="1"/>
      <c r="C55" s="30">
        <v>18</v>
      </c>
      <c r="D55" s="45">
        <f>IF(Liste!C22=0," ",Liste!C22)</f>
        <v>322</v>
      </c>
      <c r="E55" s="45" t="str">
        <f>IF(Liste!D22=0," ",Liste!D22)</f>
        <v>GÜLCAN TÜFEK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43" t="str">
        <f t="shared" si="3"/>
        <v> </v>
      </c>
      <c r="AF55" s="44" t="str">
        <f t="shared" si="4"/>
        <v> </v>
      </c>
      <c r="AH55" s="14"/>
    </row>
    <row r="56" spans="2:34" ht="15" customHeight="1">
      <c r="B56" s="1"/>
      <c r="C56" s="30">
        <v>19</v>
      </c>
      <c r="D56" s="45">
        <f>IF(Liste!C23=0," ",Liste!C23)</f>
        <v>162</v>
      </c>
      <c r="E56" s="45" t="str">
        <f>IF(Liste!D23=0," ",Liste!D23)</f>
        <v>HASAN HÜSEYİN ÖZAYDIN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43" t="str">
        <f t="shared" si="3"/>
        <v> </v>
      </c>
      <c r="AF56" s="44" t="str">
        <f t="shared" si="4"/>
        <v> </v>
      </c>
      <c r="AH56" s="14"/>
    </row>
    <row r="57" spans="2:34" ht="15" customHeight="1">
      <c r="B57" s="1"/>
      <c r="C57" s="30">
        <v>20</v>
      </c>
      <c r="D57" s="45">
        <f>IF(Liste!C24=0," ",Liste!C24)</f>
        <v>166</v>
      </c>
      <c r="E57" s="45" t="str">
        <f>IF(Liste!D24=0," ",Liste!D24)</f>
        <v>HÜSEYİN GAZİ UZUN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43" t="str">
        <f t="shared" si="3"/>
        <v> </v>
      </c>
      <c r="AF57" s="44" t="str">
        <f t="shared" si="4"/>
        <v> </v>
      </c>
      <c r="AH57" s="14"/>
    </row>
    <row r="58" spans="2:34" ht="15" customHeight="1">
      <c r="B58" s="1"/>
      <c r="C58" s="30">
        <v>21</v>
      </c>
      <c r="D58" s="45">
        <f>IF(Liste!C25=0," ",Liste!C25)</f>
        <v>188</v>
      </c>
      <c r="E58" s="45" t="str">
        <f>IF(Liste!D25=0," ",Liste!D25)</f>
        <v>İBRAHİM CAN TAŞYÜREK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43" t="str">
        <f t="shared" si="3"/>
        <v> </v>
      </c>
      <c r="AF58" s="44" t="str">
        <f t="shared" si="4"/>
        <v> </v>
      </c>
      <c r="AH58" s="14"/>
    </row>
    <row r="59" spans="2:34" ht="15" customHeight="1">
      <c r="B59" s="1"/>
      <c r="C59" s="30">
        <v>22</v>
      </c>
      <c r="D59" s="45">
        <f>IF(Liste!C26=0," ",Liste!C26)</f>
        <v>116</v>
      </c>
      <c r="E59" s="45" t="str">
        <f>IF(Liste!D26=0," ",Liste!D26)</f>
        <v>KADİR ÖMER ÖZDEMİR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43" t="str">
        <f t="shared" si="3"/>
        <v> </v>
      </c>
      <c r="AF59" s="44" t="str">
        <f t="shared" si="4"/>
        <v> </v>
      </c>
      <c r="AH59" s="14"/>
    </row>
    <row r="60" spans="2:34" ht="15" customHeight="1">
      <c r="B60" s="1"/>
      <c r="C60" s="30">
        <v>23</v>
      </c>
      <c r="D60" s="45">
        <f>IF(Liste!C27=0," ",Liste!C27)</f>
        <v>167</v>
      </c>
      <c r="E60" s="45" t="str">
        <f>IF(Liste!D27=0," ",Liste!D27)</f>
        <v>KAMİLCAN KUNDAK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43" t="str">
        <f t="shared" si="3"/>
        <v> </v>
      </c>
      <c r="AF60" s="44" t="str">
        <f t="shared" si="4"/>
        <v> </v>
      </c>
      <c r="AH60" s="14"/>
    </row>
    <row r="61" spans="2:34" ht="15" customHeight="1">
      <c r="B61" s="1"/>
      <c r="C61" s="30">
        <v>24</v>
      </c>
      <c r="D61" s="45">
        <f>IF(Liste!C28=0," ",Liste!C28)</f>
        <v>152</v>
      </c>
      <c r="E61" s="45" t="str">
        <f>IF(Liste!D28=0," ",Liste!D28)</f>
        <v>KENAN ÇİFTÇİ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43" t="str">
        <f t="shared" si="3"/>
        <v> </v>
      </c>
      <c r="AF61" s="44" t="str">
        <f t="shared" si="4"/>
        <v> </v>
      </c>
      <c r="AH61" s="14"/>
    </row>
    <row r="62" spans="2:34" ht="15" customHeight="1">
      <c r="B62" s="1"/>
      <c r="C62" s="30">
        <v>25</v>
      </c>
      <c r="D62" s="45">
        <f>IF(Liste!C29=0," ",Liste!C29)</f>
        <v>186</v>
      </c>
      <c r="E62" s="45" t="str">
        <f>IF(Liste!D29=0," ",Liste!D29)</f>
        <v>MEHMET DİLER</v>
      </c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43" t="str">
        <f t="shared" si="3"/>
        <v> </v>
      </c>
      <c r="AF62" s="44" t="str">
        <f t="shared" si="4"/>
        <v> </v>
      </c>
      <c r="AH62" s="14"/>
    </row>
    <row r="63" spans="2:34" ht="15" customHeight="1">
      <c r="B63" s="1"/>
      <c r="C63" s="30">
        <v>26</v>
      </c>
      <c r="D63" s="45">
        <f>IF(Liste!C30=0," ",Liste!C30)</f>
        <v>182</v>
      </c>
      <c r="E63" s="45" t="str">
        <f>IF(Liste!D30=0," ",Liste!D30)</f>
        <v>MELİH SAVAŞ</v>
      </c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43" t="str">
        <f t="shared" si="3"/>
        <v> </v>
      </c>
      <c r="AF63" s="44" t="str">
        <f t="shared" si="4"/>
        <v> </v>
      </c>
      <c r="AH63" s="14"/>
    </row>
    <row r="64" spans="2:32" ht="15" customHeight="1">
      <c r="B64" s="1"/>
      <c r="C64" s="30">
        <v>27</v>
      </c>
      <c r="D64" s="45">
        <f>IF(Liste!C31=0," ",Liste!C31)</f>
        <v>541</v>
      </c>
      <c r="E64" s="45" t="str">
        <f>IF(Liste!D31=0," ",Liste!D31)</f>
        <v>MERT SALİH EKİCİ</v>
      </c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43" t="str">
        <f t="shared" si="3"/>
        <v> </v>
      </c>
      <c r="AF64" s="44" t="str">
        <f t="shared" si="4"/>
        <v> </v>
      </c>
    </row>
    <row r="65" spans="2:32" ht="15" customHeight="1">
      <c r="B65" s="1"/>
      <c r="C65" s="30">
        <v>28</v>
      </c>
      <c r="D65" s="45">
        <f>IF(Liste!C32=0," ",Liste!C32)</f>
        <v>111</v>
      </c>
      <c r="E65" s="45" t="str">
        <f>IF(Liste!D32=0," ",Liste!D32)</f>
        <v>MUHAMMED MUSTAFA ÇUKUR</v>
      </c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43" t="str">
        <f t="shared" si="3"/>
        <v> </v>
      </c>
      <c r="AF65" s="44" t="str">
        <f t="shared" si="4"/>
        <v> </v>
      </c>
    </row>
    <row r="66" spans="2:32" ht="15" customHeight="1">
      <c r="B66" s="1"/>
      <c r="C66" s="30">
        <v>29</v>
      </c>
      <c r="D66" s="45">
        <f>IF(Liste!C33=0," ",Liste!C33)</f>
        <v>126</v>
      </c>
      <c r="E66" s="45" t="str">
        <f>IF(Liste!D33=0," ",Liste!D33)</f>
        <v>ÖZDEYİŞ KUYUCUK</v>
      </c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43" t="str">
        <f t="shared" si="3"/>
        <v> </v>
      </c>
      <c r="AF66" s="44" t="str">
        <f t="shared" si="4"/>
        <v> </v>
      </c>
    </row>
    <row r="67" spans="2:32" ht="15" customHeight="1">
      <c r="B67" s="1"/>
      <c r="C67" s="30">
        <v>30</v>
      </c>
      <c r="D67" s="45">
        <f>IF(Liste!C34=0," ",Liste!C34)</f>
        <v>124</v>
      </c>
      <c r="E67" s="45" t="str">
        <f>IF(Liste!D34=0," ",Liste!D34)</f>
        <v>PINAR YILMAZ</v>
      </c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43" t="str">
        <f t="shared" si="3"/>
        <v> </v>
      </c>
      <c r="AF67" s="44" t="str">
        <f t="shared" si="4"/>
        <v> </v>
      </c>
    </row>
    <row r="68" spans="2:32" ht="15" customHeight="1">
      <c r="B68" s="1"/>
      <c r="C68" s="30">
        <v>31</v>
      </c>
      <c r="D68" s="45">
        <f>IF(Liste!C35=0," ",Liste!C35)</f>
        <v>153</v>
      </c>
      <c r="E68" s="45" t="str">
        <f>IF(Liste!D35=0," ",Liste!D35)</f>
        <v>SEZER ÇOLPAN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43" t="str">
        <f t="shared" si="3"/>
        <v> </v>
      </c>
      <c r="AF68" s="44" t="str">
        <f t="shared" si="4"/>
        <v> </v>
      </c>
    </row>
    <row r="69" spans="2:32" ht="15" customHeight="1">
      <c r="B69" s="1"/>
      <c r="C69" s="30">
        <v>32</v>
      </c>
      <c r="D69" s="45">
        <f>IF(Liste!C36=0," ",Liste!C36)</f>
        <v>193</v>
      </c>
      <c r="E69" s="45" t="str">
        <f>IF(Liste!D36=0," ",Liste!D36)</f>
        <v>TAYFUN ÇETİN</v>
      </c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43" t="str">
        <f t="shared" si="3"/>
        <v> </v>
      </c>
      <c r="AF69" s="44" t="str">
        <f t="shared" si="4"/>
        <v> </v>
      </c>
    </row>
    <row r="70" spans="2:32" ht="15" customHeight="1">
      <c r="B70" s="1"/>
      <c r="C70" s="30">
        <v>33</v>
      </c>
      <c r="D70" s="45">
        <f>IF(Liste!C37=0," ",Liste!C37)</f>
        <v>113</v>
      </c>
      <c r="E70" s="45" t="str">
        <f>IF(Liste!D37=0," ",Liste!D37)</f>
        <v>UĞUR ÖZ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43" t="str">
        <f t="shared" si="3"/>
        <v> </v>
      </c>
      <c r="AF70" s="44" t="str">
        <f t="shared" si="4"/>
        <v> </v>
      </c>
    </row>
    <row r="71" spans="2:32" ht="15" customHeight="1">
      <c r="B71" s="1"/>
      <c r="C71" s="30">
        <v>34</v>
      </c>
      <c r="D71" s="45">
        <f>IF(Liste!C38=0," ",Liste!C38)</f>
        <v>142</v>
      </c>
      <c r="E71" s="45" t="str">
        <f>IF(Liste!D38=0," ",Liste!D38)</f>
        <v>YUSUF ÖMÜRLÜGİL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43" t="str">
        <f t="shared" si="3"/>
        <v> </v>
      </c>
      <c r="AF71" s="44" t="str">
        <f t="shared" si="4"/>
        <v> </v>
      </c>
    </row>
    <row r="72" spans="2:32" ht="18" customHeight="1" thickBot="1">
      <c r="B72" s="1"/>
      <c r="C72" s="56">
        <v>35</v>
      </c>
      <c r="D72" s="57">
        <f>IF(Liste!C39=0," ",Liste!C39)</f>
        <v>170</v>
      </c>
      <c r="E72" s="57" t="str">
        <f>IF(Liste!D39=0," ",Liste!D39)</f>
        <v>YÜKSEL ÇETİN</v>
      </c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9" t="str">
        <f t="shared" si="3"/>
        <v> </v>
      </c>
      <c r="AF72" s="60" t="str">
        <f t="shared" si="4"/>
        <v> </v>
      </c>
    </row>
    <row r="73" spans="2:32" ht="24.75" customHeight="1" thickBot="1">
      <c r="B73" s="1"/>
      <c r="C73" s="104" t="s">
        <v>7</v>
      </c>
      <c r="D73" s="105"/>
      <c r="E73" s="105"/>
      <c r="F73" s="55" t="str">
        <f>IF(F9=0," ",((SUM(F38:F72)/COUNT(F38:F72))*100)/F9)</f>
        <v> </v>
      </c>
      <c r="G73" s="55" t="str">
        <f>IF(F10=0," ",((SUM(G38:G72)/COUNT(G38:G72))*100)/F10)</f>
        <v> </v>
      </c>
      <c r="H73" s="55" t="str">
        <f>IF(F11=0," ",((SUM(H38:H72)/COUNT(H38:H72))*100)/F11)</f>
        <v> </v>
      </c>
      <c r="I73" s="55" t="str">
        <f>IF(F12=0," ",((SUM(I38:I72)/COUNT(I38:I72))*100)/F12)</f>
        <v> </v>
      </c>
      <c r="J73" s="55" t="str">
        <f>IF(F13=0," ",((SUM(J38:J72)/COUNT(J38:J72))*100)/F13)</f>
        <v> </v>
      </c>
      <c r="K73" s="55" t="str">
        <f>IF(F14=0," ",((SUM(K38:K72)/COUNT(K38:K72))*100)/F14)</f>
        <v> </v>
      </c>
      <c r="L73" s="55" t="str">
        <f>IF(F15=0," ",((SUM(L38:L72)/COUNT(L38:L72))*100)/F15)</f>
        <v> </v>
      </c>
      <c r="M73" s="55" t="str">
        <f>IF(F16=0," ",((SUM(M38:M72)/COUNT(M38:M72))*100)/F16)</f>
        <v> </v>
      </c>
      <c r="N73" s="55" t="str">
        <f>IF(F17=0," ",((SUM(N38:N72)/COUNT(N38:N72))*100)/F17)</f>
        <v> </v>
      </c>
      <c r="O73" s="55" t="str">
        <f>IF(F18=0," ",((SUM(O38:O72)/COUNT(O38:O72))*100)/F18)</f>
        <v> </v>
      </c>
      <c r="P73" s="55" t="str">
        <f>IF(F19=0," ",((SUM(P38:P72)/COUNT(P38:P72))*100)/F19)</f>
        <v> </v>
      </c>
      <c r="Q73" s="55" t="str">
        <f>IF(F20=0," ",((SUM(Q38:Q72)/COUNT(Q38:Q72))*100)/F20)</f>
        <v> </v>
      </c>
      <c r="R73" s="55" t="str">
        <f>IF(F21=0," ",((SUM(R38:R72)/COUNT(R38:R72))*100)/F21)</f>
        <v> </v>
      </c>
      <c r="S73" s="55" t="str">
        <f>IF(F22=0," ",((SUM(S38:S72)/COUNT(S38:S72))*100)/F22)</f>
        <v> </v>
      </c>
      <c r="T73" s="55" t="str">
        <f>IF(F23=0," ",((SUM(T38:T72)/COUNT(T38:T72))*100)/F23)</f>
        <v> </v>
      </c>
      <c r="U73" s="55" t="str">
        <f>IF(F24=0," ",((SUM(U38:U72)/COUNT(U38:U72))*100)/F24)</f>
        <v> </v>
      </c>
      <c r="V73" s="55" t="str">
        <f>IF(F25=0," ",((SUM(V38:V72)/COUNT(V38:V72))*100)/F25)</f>
        <v> </v>
      </c>
      <c r="W73" s="55" t="str">
        <f>IF(F26=0," ",((SUM(W38:W72)/COUNT(W38:W72))*100)/F26)</f>
        <v> </v>
      </c>
      <c r="X73" s="55" t="str">
        <f>IF(F27=0," ",((SUM(X38:X72)/COUNT(X38:X72))*100)/F27)</f>
        <v> </v>
      </c>
      <c r="Y73" s="55" t="str">
        <f>IF(F28=0," ",((SUM(Y38:Y72)/COUNT(Y38:Y72))*100)/F28)</f>
        <v> </v>
      </c>
      <c r="Z73" s="55" t="str">
        <f>IF(F29=0," ",((SUM(Z38:Z72)/COUNT(Z38:Z72))*100)/F29)</f>
        <v> </v>
      </c>
      <c r="AA73" s="55" t="str">
        <f>IF(F30=0," ",((SUM(AA38:AA72)/COUNT(AA38:AA72))*100)/F30)</f>
        <v> </v>
      </c>
      <c r="AB73" s="55" t="str">
        <f>IF(F31=0," ",((SUM(AB38:AB72)/COUNT(AB38:AB72))*100)/F31)</f>
        <v> </v>
      </c>
      <c r="AC73" s="55" t="str">
        <f>IF(F32=0," ",((SUM(AC38:AC72)/COUNT(AC38:AC72))*100)/F32)</f>
        <v> </v>
      </c>
      <c r="AD73" s="55" t="str">
        <f>IF(F33=0," ",((SUM(AD38:AD72)/COUNT(AD38:AD72))*100)/F33)</f>
        <v> </v>
      </c>
      <c r="AE73" s="28"/>
      <c r="AF73" s="28"/>
    </row>
    <row r="74" spans="2:32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2:32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25:33" ht="12.75">
      <c r="Y76" s="40"/>
      <c r="Z76" s="40"/>
      <c r="AA76" s="40"/>
      <c r="AB76" s="122">
        <f ca="1">TODAY()</f>
        <v>45251</v>
      </c>
      <c r="AC76" s="122"/>
      <c r="AD76" s="122"/>
      <c r="AE76" s="122"/>
      <c r="AF76" s="122"/>
      <c r="AG76" s="40"/>
    </row>
    <row r="77" spans="25:33" ht="12.75">
      <c r="Y77" s="42"/>
      <c r="Z77" s="42"/>
      <c r="AA77" s="42"/>
      <c r="AB77" s="123" t="s">
        <v>61</v>
      </c>
      <c r="AC77" s="123"/>
      <c r="AD77" s="123"/>
      <c r="AE77" s="123"/>
      <c r="AF77" s="123"/>
      <c r="AG77" s="42"/>
    </row>
    <row r="78" spans="25:33" ht="12.75">
      <c r="Y78" s="41"/>
      <c r="Z78" s="41"/>
      <c r="AA78" s="41"/>
      <c r="AB78" s="134" t="s">
        <v>49</v>
      </c>
      <c r="AC78" s="134"/>
      <c r="AD78" s="134"/>
      <c r="AE78" s="134"/>
      <c r="AF78" s="134"/>
      <c r="AG78" s="41"/>
    </row>
  </sheetData>
  <sheetProtection password="C7DC" sheet="1" objects="1" scenarios="1" selectLockedCells="1"/>
  <mergeCells count="80"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  <mergeCell ref="C5:D5"/>
    <mergeCell ref="E5:F5"/>
    <mergeCell ref="G5:J5"/>
    <mergeCell ref="K5:P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R5:AC5"/>
    <mergeCell ref="AD5:AE5"/>
    <mergeCell ref="D10:E10"/>
    <mergeCell ref="H10:N10"/>
    <mergeCell ref="O10:P10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30:E30"/>
    <mergeCell ref="D19:E19"/>
    <mergeCell ref="D20:E20"/>
    <mergeCell ref="D21:E21"/>
    <mergeCell ref="D22:E22"/>
    <mergeCell ref="D23:E23"/>
    <mergeCell ref="D24:E24"/>
    <mergeCell ref="F36:AD36"/>
    <mergeCell ref="AE36:AE37"/>
    <mergeCell ref="AF36:AF37"/>
    <mergeCell ref="D25:E25"/>
    <mergeCell ref="D26:E26"/>
    <mergeCell ref="D27:E27"/>
    <mergeCell ref="D28:E28"/>
    <mergeCell ref="C73:E73"/>
    <mergeCell ref="AB76:AF76"/>
    <mergeCell ref="AB77:AF77"/>
    <mergeCell ref="D29:E29"/>
    <mergeCell ref="AB78:AF78"/>
    <mergeCell ref="D31:E31"/>
    <mergeCell ref="D32:E32"/>
    <mergeCell ref="D33:E33"/>
    <mergeCell ref="C34:E34"/>
    <mergeCell ref="C36:E36"/>
  </mergeCells>
  <conditionalFormatting sqref="F73:O73">
    <cfRule type="cellIs" priority="4" dxfId="3" operator="lessThan" stopIfTrue="1">
      <formula>50</formula>
    </cfRule>
  </conditionalFormatting>
  <conditionalFormatting sqref="F73:AD73">
    <cfRule type="cellIs" priority="2" dxfId="24" operator="lessThan" stopIfTrue="1">
      <formula>50</formula>
    </cfRule>
    <cfRule type="cellIs" priority="3" dxfId="25" operator="lessThan" stopIfTrue="1">
      <formula>50</formula>
    </cfRule>
  </conditionalFormatting>
  <conditionalFormatting sqref="AF38:AF72">
    <cfRule type="cellIs" priority="1" dxfId="24" operator="equal">
      <formula>"GEÇMEZ"</formula>
    </cfRule>
  </conditionalFormatting>
  <hyperlinks>
    <hyperlink ref="AH3" r:id="rId1" display="www.geometriarsivi.com"/>
  </hyperlinks>
  <printOptions horizontalCentered="1" verticalCentered="1"/>
  <pageMargins left="0" right="0" top="0" bottom="0" header="0" footer="0"/>
  <pageSetup fitToHeight="1" fitToWidth="1" horizontalDpi="600" verticalDpi="600" orientation="portrait" paperSize="9" scale="61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AJ78"/>
  <sheetViews>
    <sheetView zoomScalePageLayoutView="0" workbookViewId="0" topLeftCell="A65">
      <selection activeCell="AB77" sqref="AB77:AF77"/>
    </sheetView>
  </sheetViews>
  <sheetFormatPr defaultColWidth="9.125" defaultRowHeight="12.75"/>
  <cols>
    <col min="1" max="1" width="2.875" style="2" customWidth="1"/>
    <col min="2" max="2" width="2.625" style="2" customWidth="1"/>
    <col min="3" max="3" width="5.50390625" style="2" customWidth="1"/>
    <col min="4" max="4" width="6.625" style="2" customWidth="1"/>
    <col min="5" max="5" width="26.50390625" style="2" customWidth="1"/>
    <col min="6" max="6" width="4.50390625" style="2" customWidth="1"/>
    <col min="7" max="30" width="3.625" style="2" customWidth="1"/>
    <col min="31" max="31" width="5.50390625" style="2" customWidth="1"/>
    <col min="32" max="32" width="10.375" style="2" customWidth="1"/>
    <col min="33" max="33" width="8.50390625" style="2" customWidth="1"/>
    <col min="34" max="34" width="23.50390625" style="10" customWidth="1"/>
    <col min="35" max="35" width="9.125" style="11" customWidth="1"/>
    <col min="36" max="36" width="25.00390625" style="11" customWidth="1"/>
    <col min="37" max="16384" width="9.125" style="2" customWidth="1"/>
  </cols>
  <sheetData>
    <row r="1" ht="9" customHeight="1"/>
    <row r="2" spans="2:36" ht="30" customHeight="1" thickBot="1">
      <c r="B2" s="1"/>
      <c r="C2" s="90" t="s">
        <v>22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7"/>
      <c r="AH2" s="88"/>
      <c r="AI2" s="88"/>
      <c r="AJ2" s="88"/>
    </row>
    <row r="3" spans="2:36" ht="15" customHeight="1">
      <c r="B3" s="23"/>
      <c r="C3" s="94" t="s">
        <v>12</v>
      </c>
      <c r="D3" s="95"/>
      <c r="E3" s="74" t="str">
        <f>Liste!G4&amp;Liste!H4</f>
        <v>:ESKİŞEHİR ANADOLU İMAM HATİP LİSESİ</v>
      </c>
      <c r="F3" s="74"/>
      <c r="G3" s="121" t="s">
        <v>15</v>
      </c>
      <c r="H3" s="121"/>
      <c r="I3" s="121"/>
      <c r="J3" s="121"/>
      <c r="K3" s="74" t="str">
        <f>Liste!G6&amp;" "&amp;Liste!H6</f>
        <v>: 12-A FEN</v>
      </c>
      <c r="L3" s="74"/>
      <c r="M3" s="74"/>
      <c r="N3" s="74"/>
      <c r="O3" s="74"/>
      <c r="P3" s="119"/>
      <c r="Q3" s="24"/>
      <c r="R3" s="98" t="s">
        <v>11</v>
      </c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100"/>
      <c r="AG3" s="7"/>
      <c r="AH3" s="89"/>
      <c r="AI3" s="88"/>
      <c r="AJ3" s="88"/>
    </row>
    <row r="4" spans="2:32" ht="15" customHeight="1" thickBot="1">
      <c r="B4" s="23"/>
      <c r="C4" s="116" t="s">
        <v>13</v>
      </c>
      <c r="D4" s="117"/>
      <c r="E4" s="118" t="str">
        <f>Liste!G5&amp;Liste!H5</f>
        <v>:2023-2024</v>
      </c>
      <c r="F4" s="118"/>
      <c r="G4" s="91" t="s">
        <v>42</v>
      </c>
      <c r="H4" s="91"/>
      <c r="I4" s="91"/>
      <c r="J4" s="91"/>
      <c r="K4" s="118" t="s">
        <v>52</v>
      </c>
      <c r="L4" s="118"/>
      <c r="M4" s="118"/>
      <c r="N4" s="118"/>
      <c r="O4" s="118"/>
      <c r="P4" s="120"/>
      <c r="Q4" s="3"/>
      <c r="R4" s="101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3"/>
    </row>
    <row r="5" spans="2:36" ht="15" customHeight="1">
      <c r="B5" s="23"/>
      <c r="C5" s="116" t="s">
        <v>14</v>
      </c>
      <c r="D5" s="117"/>
      <c r="E5" s="118" t="s">
        <v>54</v>
      </c>
      <c r="F5" s="118"/>
      <c r="G5" s="91" t="s">
        <v>35</v>
      </c>
      <c r="H5" s="91"/>
      <c r="I5" s="91"/>
      <c r="J5" s="91"/>
      <c r="K5" s="118" t="str">
        <f>Liste!G8&amp;" "&amp;Liste!H7</f>
        <v>: KUR'AN-I KERİM</v>
      </c>
      <c r="L5" s="118"/>
      <c r="M5" s="118"/>
      <c r="N5" s="118"/>
      <c r="O5" s="118"/>
      <c r="P5" s="120"/>
      <c r="Q5" s="24"/>
      <c r="R5" s="114" t="s">
        <v>19</v>
      </c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75" t="e">
        <f>O16</f>
        <v>#DIV/0!</v>
      </c>
      <c r="AE5" s="75"/>
      <c r="AF5" s="50" t="s">
        <v>20</v>
      </c>
      <c r="AH5" s="76" t="s">
        <v>41</v>
      </c>
      <c r="AI5" s="76"/>
      <c r="AJ5" s="76"/>
    </row>
    <row r="6" spans="2:36" ht="15" customHeight="1" thickBot="1">
      <c r="B6" s="23"/>
      <c r="C6" s="92" t="s">
        <v>36</v>
      </c>
      <c r="D6" s="93"/>
      <c r="E6" s="96" t="str">
        <f>Liste!G7&amp;Liste!H8</f>
        <v>:Yusuf GÜL</v>
      </c>
      <c r="F6" s="96"/>
      <c r="G6" s="145"/>
      <c r="H6" s="145"/>
      <c r="I6" s="145"/>
      <c r="J6" s="145"/>
      <c r="K6" s="96"/>
      <c r="L6" s="96"/>
      <c r="M6" s="96"/>
      <c r="N6" s="96"/>
      <c r="O6" s="96"/>
      <c r="P6" s="97"/>
      <c r="Q6" s="24"/>
      <c r="R6" s="139" t="s">
        <v>51</v>
      </c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1"/>
      <c r="AH6" s="76"/>
      <c r="AI6" s="76"/>
      <c r="AJ6" s="76"/>
    </row>
    <row r="7" spans="2:36" ht="13.5" customHeight="1" thickBot="1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4"/>
      <c r="R7" s="77">
        <f>CONCATENATE(AJ9,AJ10,AJ11,AJ12,AJ13,AJ14,AJ15,AJ16,AJ17,AJ18,AJ19,AJ20,AJ21,AJ23,AJ24,AJ25,AJ26,AJ27,AJ28,AJ29,AJ30,AJ31,AJ32,AJ33)</f>
      </c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9"/>
      <c r="AH7" s="76"/>
      <c r="AI7" s="76"/>
      <c r="AJ7" s="76"/>
    </row>
    <row r="8" spans="2:32" ht="21" customHeight="1">
      <c r="B8" s="1"/>
      <c r="C8" s="128" t="s">
        <v>21</v>
      </c>
      <c r="D8" s="129"/>
      <c r="E8" s="129"/>
      <c r="F8" s="27" t="s">
        <v>16</v>
      </c>
      <c r="G8" s="3"/>
      <c r="H8" s="148" t="s">
        <v>9</v>
      </c>
      <c r="I8" s="149"/>
      <c r="J8" s="149"/>
      <c r="K8" s="149"/>
      <c r="L8" s="149"/>
      <c r="M8" s="149"/>
      <c r="N8" s="149"/>
      <c r="O8" s="149"/>
      <c r="P8" s="150"/>
      <c r="Q8" s="25"/>
      <c r="R8" s="77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9"/>
    </row>
    <row r="9" spans="2:36" ht="19.5" customHeight="1">
      <c r="B9" s="1"/>
      <c r="C9" s="37">
        <v>1</v>
      </c>
      <c r="D9" s="83"/>
      <c r="E9" s="83"/>
      <c r="F9" s="38"/>
      <c r="G9" s="3"/>
      <c r="H9" s="84" t="s">
        <v>43</v>
      </c>
      <c r="I9" s="85"/>
      <c r="J9" s="85"/>
      <c r="K9" s="85"/>
      <c r="L9" s="85"/>
      <c r="M9" s="85"/>
      <c r="N9" s="85"/>
      <c r="O9" s="86">
        <f>COUNTIF(AF38:AF72,"GEÇMEZ")</f>
        <v>0</v>
      </c>
      <c r="P9" s="87"/>
      <c r="Q9" s="25"/>
      <c r="R9" s="77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9"/>
      <c r="AH9" s="12">
        <f aca="true" t="shared" si="0" ref="AH9:AH33">IF(D9=0,"",D9)</f>
      </c>
      <c r="AI9" s="13" t="str">
        <f>F73</f>
        <v> </v>
      </c>
      <c r="AJ9" s="11">
        <f>IF(AI9&lt;50,"    * "&amp;AH9,"")</f>
      </c>
    </row>
    <row r="10" spans="2:36" ht="19.5" customHeight="1">
      <c r="B10" s="1"/>
      <c r="C10" s="37">
        <v>2</v>
      </c>
      <c r="D10" s="83"/>
      <c r="E10" s="83"/>
      <c r="F10" s="38"/>
      <c r="G10" s="3"/>
      <c r="H10" s="84" t="s">
        <v>44</v>
      </c>
      <c r="I10" s="85"/>
      <c r="J10" s="85"/>
      <c r="K10" s="85"/>
      <c r="L10" s="85"/>
      <c r="M10" s="85"/>
      <c r="N10" s="85"/>
      <c r="O10" s="86">
        <f>COUNTIF(AF38:AF72,"GEÇER")</f>
        <v>0</v>
      </c>
      <c r="P10" s="87"/>
      <c r="Q10" s="25"/>
      <c r="R10" s="77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9"/>
      <c r="AH10" s="12">
        <f t="shared" si="0"/>
      </c>
      <c r="AI10" s="13" t="str">
        <f>G73</f>
        <v> </v>
      </c>
      <c r="AJ10" s="11">
        <f aca="true" t="shared" si="1" ref="AJ10:AJ27">IF(AI10&lt;50,"    * "&amp;AH10,"")</f>
      </c>
    </row>
    <row r="11" spans="2:36" ht="19.5" customHeight="1">
      <c r="B11" s="1"/>
      <c r="C11" s="37">
        <v>3</v>
      </c>
      <c r="D11" s="83"/>
      <c r="E11" s="83"/>
      <c r="F11" s="38"/>
      <c r="G11" s="3"/>
      <c r="H11" s="84" t="s">
        <v>45</v>
      </c>
      <c r="I11" s="85"/>
      <c r="J11" s="85"/>
      <c r="K11" s="85"/>
      <c r="L11" s="85"/>
      <c r="M11" s="85"/>
      <c r="N11" s="85"/>
      <c r="O11" s="86">
        <f>COUNTIF(AF38:AF72,"ORTA")</f>
        <v>0</v>
      </c>
      <c r="P11" s="87"/>
      <c r="Q11" s="25"/>
      <c r="R11" s="80" t="s">
        <v>30</v>
      </c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2"/>
      <c r="AH11" s="12">
        <f t="shared" si="0"/>
      </c>
      <c r="AI11" s="13" t="str">
        <f>H73</f>
        <v> </v>
      </c>
      <c r="AJ11" s="11">
        <f t="shared" si="1"/>
      </c>
    </row>
    <row r="12" spans="2:36" ht="19.5" customHeight="1">
      <c r="B12" s="1"/>
      <c r="C12" s="37">
        <v>4</v>
      </c>
      <c r="D12" s="83"/>
      <c r="E12" s="83"/>
      <c r="F12" s="38"/>
      <c r="G12" s="3"/>
      <c r="H12" s="84" t="s">
        <v>46</v>
      </c>
      <c r="I12" s="85"/>
      <c r="J12" s="85"/>
      <c r="K12" s="85"/>
      <c r="L12" s="85"/>
      <c r="M12" s="85"/>
      <c r="N12" s="85"/>
      <c r="O12" s="86">
        <f>COUNTIF(AF38:AF72,"İYİ")</f>
        <v>0</v>
      </c>
      <c r="P12" s="87"/>
      <c r="Q12" s="25"/>
      <c r="R12" s="80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2"/>
      <c r="AH12" s="12">
        <f t="shared" si="0"/>
      </c>
      <c r="AI12" s="13" t="str">
        <f>I73</f>
        <v> </v>
      </c>
      <c r="AJ12" s="11">
        <f t="shared" si="1"/>
      </c>
    </row>
    <row r="13" spans="2:36" ht="19.5" customHeight="1">
      <c r="B13" s="1"/>
      <c r="C13" s="37">
        <v>5</v>
      </c>
      <c r="D13" s="83"/>
      <c r="E13" s="83"/>
      <c r="F13" s="38"/>
      <c r="G13" s="3"/>
      <c r="H13" s="84" t="s">
        <v>47</v>
      </c>
      <c r="I13" s="85"/>
      <c r="J13" s="85"/>
      <c r="K13" s="85"/>
      <c r="L13" s="85"/>
      <c r="M13" s="85"/>
      <c r="N13" s="85"/>
      <c r="O13" s="86">
        <f>COUNTIF(AF38:AF72,"PEKİYİ")</f>
        <v>0</v>
      </c>
      <c r="P13" s="87"/>
      <c r="Q13" s="25"/>
      <c r="R13" s="80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2"/>
      <c r="AH13" s="12">
        <f t="shared" si="0"/>
      </c>
      <c r="AI13" s="13" t="str">
        <f>J73</f>
        <v> </v>
      </c>
      <c r="AJ13" s="11">
        <f t="shared" si="1"/>
      </c>
    </row>
    <row r="14" spans="2:36" ht="19.5" customHeight="1">
      <c r="B14" s="1"/>
      <c r="C14" s="37">
        <v>6</v>
      </c>
      <c r="D14" s="83"/>
      <c r="E14" s="83"/>
      <c r="F14" s="38"/>
      <c r="G14" s="3"/>
      <c r="H14" s="108"/>
      <c r="I14" s="109"/>
      <c r="J14" s="109"/>
      <c r="K14" s="109"/>
      <c r="L14" s="109"/>
      <c r="M14" s="109"/>
      <c r="N14" s="109"/>
      <c r="O14" s="109"/>
      <c r="P14" s="110"/>
      <c r="Q14" s="25"/>
      <c r="R14" s="80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2"/>
      <c r="AH14" s="12">
        <f t="shared" si="0"/>
      </c>
      <c r="AI14" s="13" t="str">
        <f>K73</f>
        <v> </v>
      </c>
      <c r="AJ14" s="11">
        <f t="shared" si="1"/>
      </c>
    </row>
    <row r="15" spans="2:36" ht="17.25" customHeight="1">
      <c r="B15" s="1"/>
      <c r="C15" s="37">
        <v>7</v>
      </c>
      <c r="D15" s="83"/>
      <c r="E15" s="83"/>
      <c r="F15" s="38"/>
      <c r="G15" s="3"/>
      <c r="H15" s="84" t="s">
        <v>10</v>
      </c>
      <c r="I15" s="85"/>
      <c r="J15" s="85"/>
      <c r="K15" s="85"/>
      <c r="L15" s="85"/>
      <c r="M15" s="85"/>
      <c r="N15" s="85"/>
      <c r="O15" s="130" t="str">
        <f>IF(COUNT(AE38:AE72)=0," ",SUM(AE38:AE72)/COUNT(AE38:AE72))</f>
        <v> </v>
      </c>
      <c r="P15" s="131"/>
      <c r="Q15" s="26"/>
      <c r="R15" s="51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135" t="str">
        <f>Liste!H8</f>
        <v>Yusuf GÜL</v>
      </c>
      <c r="AD15" s="135"/>
      <c r="AE15" s="135"/>
      <c r="AF15" s="136"/>
      <c r="AH15" s="12">
        <f t="shared" si="0"/>
      </c>
      <c r="AI15" s="13" t="str">
        <f>L73</f>
        <v> </v>
      </c>
      <c r="AJ15" s="11">
        <f t="shared" si="1"/>
      </c>
    </row>
    <row r="16" spans="2:36" ht="19.5" customHeight="1" thickBot="1">
      <c r="B16" s="1"/>
      <c r="C16" s="37">
        <v>8</v>
      </c>
      <c r="D16" s="83"/>
      <c r="E16" s="83"/>
      <c r="F16" s="38"/>
      <c r="G16" s="3"/>
      <c r="H16" s="146" t="s">
        <v>50</v>
      </c>
      <c r="I16" s="147"/>
      <c r="J16" s="147"/>
      <c r="K16" s="147"/>
      <c r="L16" s="147"/>
      <c r="M16" s="147"/>
      <c r="N16" s="147"/>
      <c r="O16" s="132" t="e">
        <f>SUM(O10:O13)/SUM(O9:O14)</f>
        <v>#DIV/0!</v>
      </c>
      <c r="P16" s="133"/>
      <c r="Q16" s="25"/>
      <c r="R16" s="53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137" t="str">
        <f>Liste!H9</f>
        <v>İHL MESLEK DERSLERİ</v>
      </c>
      <c r="AD16" s="137"/>
      <c r="AE16" s="137"/>
      <c r="AF16" s="138"/>
      <c r="AH16" s="12">
        <f t="shared" si="0"/>
      </c>
      <c r="AI16" s="13" t="str">
        <f>M73</f>
        <v> </v>
      </c>
      <c r="AJ16" s="11">
        <f t="shared" si="1"/>
      </c>
    </row>
    <row r="17" spans="2:36" ht="19.5" customHeight="1" thickBot="1">
      <c r="B17" s="1"/>
      <c r="C17" s="37">
        <v>9</v>
      </c>
      <c r="D17" s="83"/>
      <c r="E17" s="83"/>
      <c r="F17" s="38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2">
        <f t="shared" si="0"/>
      </c>
      <c r="AI17" s="13" t="str">
        <f>N73</f>
        <v> </v>
      </c>
      <c r="AJ17" s="11">
        <f t="shared" si="1"/>
      </c>
    </row>
    <row r="18" spans="2:36" ht="19.5" customHeight="1">
      <c r="B18" s="1"/>
      <c r="C18" s="37">
        <v>10</v>
      </c>
      <c r="D18" s="83"/>
      <c r="E18" s="83"/>
      <c r="F18" s="38"/>
      <c r="G18" s="24"/>
      <c r="H18" s="142" t="s">
        <v>17</v>
      </c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4"/>
      <c r="AH18" s="12">
        <f t="shared" si="0"/>
      </c>
      <c r="AI18" s="13" t="str">
        <f>O73</f>
        <v> </v>
      </c>
      <c r="AJ18" s="11">
        <f t="shared" si="1"/>
      </c>
    </row>
    <row r="19" spans="2:36" ht="19.5" customHeight="1">
      <c r="B19" s="1"/>
      <c r="C19" s="37">
        <v>11</v>
      </c>
      <c r="D19" s="83"/>
      <c r="E19" s="83"/>
      <c r="F19" s="38"/>
      <c r="G19" s="24"/>
      <c r="H19" s="31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3"/>
      <c r="AH19" s="12">
        <f t="shared" si="0"/>
      </c>
      <c r="AI19" s="13" t="str">
        <f>P73</f>
        <v> </v>
      </c>
      <c r="AJ19" s="11">
        <f t="shared" si="1"/>
      </c>
    </row>
    <row r="20" spans="2:36" ht="19.5" customHeight="1">
      <c r="B20" s="1"/>
      <c r="C20" s="37">
        <v>12</v>
      </c>
      <c r="D20" s="83"/>
      <c r="E20" s="83"/>
      <c r="F20" s="38"/>
      <c r="G20" s="24"/>
      <c r="H20" s="31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3"/>
      <c r="AH20" s="12">
        <f t="shared" si="0"/>
      </c>
      <c r="AI20" s="13" t="str">
        <f>Q73</f>
        <v> </v>
      </c>
      <c r="AJ20" s="11">
        <f t="shared" si="1"/>
      </c>
    </row>
    <row r="21" spans="2:36" ht="19.5" customHeight="1">
      <c r="B21" s="1"/>
      <c r="C21" s="37">
        <v>13</v>
      </c>
      <c r="D21" s="83"/>
      <c r="E21" s="83"/>
      <c r="F21" s="38"/>
      <c r="G21" s="24"/>
      <c r="H21" s="31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3"/>
      <c r="AH21" s="12">
        <f t="shared" si="0"/>
      </c>
      <c r="AI21" s="13" t="str">
        <f>R73</f>
        <v> </v>
      </c>
      <c r="AJ21" s="11">
        <f t="shared" si="1"/>
      </c>
    </row>
    <row r="22" spans="2:36" ht="19.5" customHeight="1">
      <c r="B22" s="1"/>
      <c r="C22" s="37">
        <v>14</v>
      </c>
      <c r="D22" s="83"/>
      <c r="E22" s="83"/>
      <c r="F22" s="38"/>
      <c r="G22" s="24"/>
      <c r="H22" s="31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3"/>
      <c r="AH22" s="12">
        <f t="shared" si="0"/>
      </c>
      <c r="AI22" s="13" t="str">
        <f>S73</f>
        <v> </v>
      </c>
      <c r="AJ22" s="11">
        <f t="shared" si="1"/>
      </c>
    </row>
    <row r="23" spans="2:36" ht="19.5" customHeight="1">
      <c r="B23" s="1"/>
      <c r="C23" s="37">
        <v>15</v>
      </c>
      <c r="D23" s="83"/>
      <c r="E23" s="83"/>
      <c r="F23" s="38"/>
      <c r="G23" s="24"/>
      <c r="H23" s="31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3"/>
      <c r="AH23" s="12">
        <f t="shared" si="0"/>
      </c>
      <c r="AI23" s="13" t="str">
        <f>T73</f>
        <v> </v>
      </c>
      <c r="AJ23" s="11">
        <f t="shared" si="1"/>
      </c>
    </row>
    <row r="24" spans="2:36" ht="19.5" customHeight="1">
      <c r="B24" s="1"/>
      <c r="C24" s="37">
        <v>16</v>
      </c>
      <c r="D24" s="83"/>
      <c r="E24" s="83"/>
      <c r="F24" s="38"/>
      <c r="G24" s="24"/>
      <c r="H24" s="31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3"/>
      <c r="AH24" s="12">
        <f t="shared" si="0"/>
      </c>
      <c r="AI24" s="13" t="str">
        <f>U73</f>
        <v> </v>
      </c>
      <c r="AJ24" s="11">
        <f t="shared" si="1"/>
      </c>
    </row>
    <row r="25" spans="2:36" ht="19.5" customHeight="1">
      <c r="B25" s="1"/>
      <c r="C25" s="37">
        <v>17</v>
      </c>
      <c r="D25" s="83"/>
      <c r="E25" s="83"/>
      <c r="F25" s="38"/>
      <c r="G25" s="24"/>
      <c r="H25" s="31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3"/>
      <c r="AH25" s="12">
        <f t="shared" si="0"/>
      </c>
      <c r="AI25" s="13" t="str">
        <f>V73</f>
        <v> </v>
      </c>
      <c r="AJ25" s="11">
        <f t="shared" si="1"/>
      </c>
    </row>
    <row r="26" spans="2:36" ht="19.5" customHeight="1">
      <c r="B26" s="1"/>
      <c r="C26" s="37">
        <v>18</v>
      </c>
      <c r="D26" s="83"/>
      <c r="E26" s="83"/>
      <c r="F26" s="38"/>
      <c r="G26" s="24"/>
      <c r="H26" s="31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3"/>
      <c r="AH26" s="12">
        <f t="shared" si="0"/>
      </c>
      <c r="AI26" s="13" t="str">
        <f>W73</f>
        <v> </v>
      </c>
      <c r="AJ26" s="11">
        <f t="shared" si="1"/>
      </c>
    </row>
    <row r="27" spans="2:36" ht="19.5" customHeight="1">
      <c r="B27" s="1"/>
      <c r="C27" s="37">
        <v>19</v>
      </c>
      <c r="D27" s="83"/>
      <c r="E27" s="83"/>
      <c r="F27" s="38"/>
      <c r="G27" s="24"/>
      <c r="H27" s="31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3"/>
      <c r="AH27" s="12">
        <f t="shared" si="0"/>
      </c>
      <c r="AI27" s="13" t="str">
        <f>X73</f>
        <v> </v>
      </c>
      <c r="AJ27" s="11">
        <f t="shared" si="1"/>
      </c>
    </row>
    <row r="28" spans="2:36" ht="19.5" customHeight="1">
      <c r="B28" s="1"/>
      <c r="C28" s="37">
        <v>20</v>
      </c>
      <c r="D28" s="83"/>
      <c r="E28" s="83"/>
      <c r="F28" s="38"/>
      <c r="G28" s="24"/>
      <c r="H28" s="31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3"/>
      <c r="AH28" s="12">
        <f t="shared" si="0"/>
      </c>
      <c r="AI28" s="13" t="str">
        <f>Y73</f>
        <v> </v>
      </c>
      <c r="AJ28" s="11">
        <f aca="true" t="shared" si="2" ref="AJ28:AJ33">IF(AI28&lt;50,"    * "&amp;AH28,"")</f>
      </c>
    </row>
    <row r="29" spans="2:36" ht="19.5" customHeight="1">
      <c r="B29" s="1"/>
      <c r="C29" s="37">
        <v>21</v>
      </c>
      <c r="D29" s="83"/>
      <c r="E29" s="83"/>
      <c r="F29" s="38"/>
      <c r="G29" s="24"/>
      <c r="H29" s="31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3"/>
      <c r="AH29" s="12">
        <f t="shared" si="0"/>
      </c>
      <c r="AI29" s="13" t="str">
        <f>Z73</f>
        <v> </v>
      </c>
      <c r="AJ29" s="11">
        <f t="shared" si="2"/>
      </c>
    </row>
    <row r="30" spans="2:36" ht="19.5" customHeight="1">
      <c r="B30" s="1"/>
      <c r="C30" s="37">
        <v>22</v>
      </c>
      <c r="D30" s="83"/>
      <c r="E30" s="83"/>
      <c r="F30" s="38"/>
      <c r="G30" s="24"/>
      <c r="H30" s="31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3"/>
      <c r="AH30" s="12">
        <f t="shared" si="0"/>
      </c>
      <c r="AI30" s="13" t="str">
        <f>AA73</f>
        <v> </v>
      </c>
      <c r="AJ30" s="11">
        <f t="shared" si="2"/>
      </c>
    </row>
    <row r="31" spans="2:36" ht="19.5" customHeight="1">
      <c r="B31" s="1"/>
      <c r="C31" s="37">
        <v>23</v>
      </c>
      <c r="D31" s="83"/>
      <c r="E31" s="83"/>
      <c r="F31" s="38"/>
      <c r="G31" s="24"/>
      <c r="H31" s="31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3"/>
      <c r="AH31" s="12">
        <f t="shared" si="0"/>
      </c>
      <c r="AI31" s="13" t="str">
        <f>AB73</f>
        <v> </v>
      </c>
      <c r="AJ31" s="11">
        <f t="shared" si="2"/>
      </c>
    </row>
    <row r="32" spans="2:36" ht="19.5" customHeight="1">
      <c r="B32" s="1"/>
      <c r="C32" s="37">
        <v>24</v>
      </c>
      <c r="D32" s="83"/>
      <c r="E32" s="83"/>
      <c r="F32" s="38"/>
      <c r="G32" s="24"/>
      <c r="H32" s="31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3"/>
      <c r="AH32" s="12">
        <f t="shared" si="0"/>
      </c>
      <c r="AI32" s="13" t="str">
        <f>AC73</f>
        <v> </v>
      </c>
      <c r="AJ32" s="11">
        <f t="shared" si="2"/>
      </c>
    </row>
    <row r="33" spans="2:36" ht="19.5" customHeight="1">
      <c r="B33" s="1"/>
      <c r="C33" s="37">
        <v>25</v>
      </c>
      <c r="D33" s="83"/>
      <c r="E33" s="83"/>
      <c r="F33" s="38"/>
      <c r="G33" s="24"/>
      <c r="H33" s="31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3"/>
      <c r="AH33" s="12">
        <f t="shared" si="0"/>
      </c>
      <c r="AI33" s="13" t="str">
        <f>AD73</f>
        <v> </v>
      </c>
      <c r="AJ33" s="11">
        <f t="shared" si="2"/>
      </c>
    </row>
    <row r="34" spans="2:35" ht="19.5" customHeight="1" thickBot="1">
      <c r="B34" s="1"/>
      <c r="C34" s="111" t="s">
        <v>8</v>
      </c>
      <c r="D34" s="112"/>
      <c r="E34" s="113"/>
      <c r="F34" s="39">
        <f>SUM(F9:F33)</f>
        <v>0</v>
      </c>
      <c r="G34" s="24"/>
      <c r="H34" s="34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6"/>
      <c r="AH34" s="12"/>
      <c r="AI34" s="13"/>
    </row>
    <row r="35" spans="2:35" ht="27" customHeight="1" thickBot="1">
      <c r="B35" s="1"/>
      <c r="C35" s="3"/>
      <c r="D35" s="3"/>
      <c r="E35" s="3"/>
      <c r="F35" s="3"/>
      <c r="G35" s="3"/>
      <c r="H35" s="24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2"/>
      <c r="AI35" s="13"/>
    </row>
    <row r="36" spans="2:35" ht="24.75" customHeight="1">
      <c r="B36" s="1"/>
      <c r="C36" s="106" t="s">
        <v>0</v>
      </c>
      <c r="D36" s="107"/>
      <c r="E36" s="107"/>
      <c r="F36" s="107" t="s">
        <v>1</v>
      </c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24" t="s">
        <v>6</v>
      </c>
      <c r="AF36" s="126" t="s">
        <v>2</v>
      </c>
      <c r="AH36" s="12"/>
      <c r="AI36" s="13"/>
    </row>
    <row r="37" spans="2:35" ht="24.75" customHeight="1">
      <c r="B37" s="1"/>
      <c r="C37" s="29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125"/>
      <c r="AF37" s="127"/>
      <c r="AH37" s="12"/>
      <c r="AI37" s="13"/>
    </row>
    <row r="38" spans="2:35" ht="15" customHeight="1">
      <c r="B38" s="1"/>
      <c r="C38" s="30">
        <v>1</v>
      </c>
      <c r="D38" s="45">
        <f>IF(Liste!C5=0," ",Liste!C5)</f>
        <v>412</v>
      </c>
      <c r="E38" s="45" t="str">
        <f>IF(Liste!D5=0," ",Liste!D5)</f>
        <v>ALİ LEVENT ÇAKIR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43" t="str">
        <f aca="true" t="shared" si="3" ref="AE38:AE72">IF(COUNTBLANK(F38:AD38)=COLUMNS(F38:AD38)," ",IF(SUM(F38:AD38)=0,0,SUM(F38:AD38)))</f>
        <v> </v>
      </c>
      <c r="AF38" s="44" t="str">
        <f>IF(AE38=" "," ",IF(AE38&gt;=85,"PEKİYİ",IF(AE38&gt;=70,"İYİ",IF(AE38&gt;=60,"ORTA",IF(AE38&gt;=50,"GEÇER",IF(AE38&lt;50,"GEÇMEZ"))))))</f>
        <v> </v>
      </c>
      <c r="AH38" s="12"/>
      <c r="AI38" s="13"/>
    </row>
    <row r="39" spans="2:35" ht="15" customHeight="1">
      <c r="B39" s="1"/>
      <c r="C39" s="30">
        <v>2</v>
      </c>
      <c r="D39" s="45">
        <f>IF(Liste!C6=0," ",Liste!C6)</f>
        <v>414</v>
      </c>
      <c r="E39" s="45" t="str">
        <f>IF(Liste!D6=0," ",Liste!D6)</f>
        <v>ALİHAN KARATAŞ</v>
      </c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43" t="str">
        <f t="shared" si="3"/>
        <v> </v>
      </c>
      <c r="AF39" s="44" t="str">
        <f aca="true" t="shared" si="4" ref="AF39:AF72">IF(AE39=" "," ",IF(AE39&gt;=85,"PEKİYİ",IF(AE39&gt;=70,"İYİ",IF(AE39&gt;=60,"ORTA",IF(AE39&gt;=50,"GEÇER",IF(AE39&lt;50,"GEÇMEZ",0))))))</f>
        <v> </v>
      </c>
      <c r="AH39" s="12"/>
      <c r="AI39" s="13"/>
    </row>
    <row r="40" spans="2:35" ht="15" customHeight="1">
      <c r="B40" s="1"/>
      <c r="C40" s="30">
        <v>3</v>
      </c>
      <c r="D40" s="45">
        <f>IF(Liste!C7=0," ",Liste!C7)</f>
        <v>161</v>
      </c>
      <c r="E40" s="45" t="str">
        <f>IF(Liste!D7=0," ",Liste!D7)</f>
        <v>BERAT CAN ÜLKER</v>
      </c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43" t="str">
        <f t="shared" si="3"/>
        <v> </v>
      </c>
      <c r="AF40" s="44" t="str">
        <f t="shared" si="4"/>
        <v> </v>
      </c>
      <c r="AH40" s="12"/>
      <c r="AI40" s="13"/>
    </row>
    <row r="41" spans="2:35" ht="15" customHeight="1">
      <c r="B41" s="1"/>
      <c r="C41" s="30">
        <v>4</v>
      </c>
      <c r="D41" s="45">
        <f>IF(Liste!C8=0," ",Liste!C8)</f>
        <v>178</v>
      </c>
      <c r="E41" s="45" t="str">
        <f>IF(Liste!D8=0," ",Liste!D8)</f>
        <v>BERK TEKİN</v>
      </c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43" t="str">
        <f t="shared" si="3"/>
        <v> </v>
      </c>
      <c r="AF41" s="44" t="str">
        <f t="shared" si="4"/>
        <v> </v>
      </c>
      <c r="AH41" s="12"/>
      <c r="AI41" s="13"/>
    </row>
    <row r="42" spans="2:34" ht="15" customHeight="1">
      <c r="B42" s="1"/>
      <c r="C42" s="30">
        <v>5</v>
      </c>
      <c r="D42" s="45">
        <f>IF(Liste!C9=0," ",Liste!C9)</f>
        <v>137</v>
      </c>
      <c r="E42" s="45" t="str">
        <f>IF(Liste!D9=0," ",Liste!D9)</f>
        <v>BERKAN DELİÇ</v>
      </c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43" t="str">
        <f t="shared" si="3"/>
        <v> </v>
      </c>
      <c r="AF42" s="44" t="str">
        <f t="shared" si="4"/>
        <v> </v>
      </c>
      <c r="AH42" s="14"/>
    </row>
    <row r="43" spans="2:34" ht="15" customHeight="1">
      <c r="B43" s="1"/>
      <c r="C43" s="30">
        <v>6</v>
      </c>
      <c r="D43" s="45">
        <f>IF(Liste!C10=0," ",Liste!C10)</f>
        <v>155</v>
      </c>
      <c r="E43" s="45" t="str">
        <f>IF(Liste!D10=0," ",Liste!D10)</f>
        <v>DOĞUKAN YILMAZ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43" t="str">
        <f t="shared" si="3"/>
        <v> </v>
      </c>
      <c r="AF43" s="44" t="str">
        <f t="shared" si="4"/>
        <v> </v>
      </c>
      <c r="AH43" s="14"/>
    </row>
    <row r="44" spans="2:34" ht="15" customHeight="1">
      <c r="B44" s="1"/>
      <c r="C44" s="30">
        <v>7</v>
      </c>
      <c r="D44" s="45">
        <f>IF(Liste!C11=0," ",Liste!C11)</f>
        <v>125</v>
      </c>
      <c r="E44" s="45" t="str">
        <f>IF(Liste!D11=0," ",Liste!D11)</f>
        <v>DURMUŞ KAYA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43" t="str">
        <f t="shared" si="3"/>
        <v> </v>
      </c>
      <c r="AF44" s="44" t="str">
        <f t="shared" si="4"/>
        <v> </v>
      </c>
      <c r="AH44" s="14"/>
    </row>
    <row r="45" spans="2:34" ht="15" customHeight="1">
      <c r="B45" s="1"/>
      <c r="C45" s="30">
        <v>8</v>
      </c>
      <c r="D45" s="45">
        <f>IF(Liste!C12=0," ",Liste!C12)</f>
        <v>169</v>
      </c>
      <c r="E45" s="45" t="str">
        <f>IF(Liste!D12=0," ",Liste!D12)</f>
        <v>EMİR AKSAKAL</v>
      </c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43" t="str">
        <f t="shared" si="3"/>
        <v> </v>
      </c>
      <c r="AF45" s="44" t="str">
        <f t="shared" si="4"/>
        <v> </v>
      </c>
      <c r="AH45" s="14"/>
    </row>
    <row r="46" spans="2:34" ht="15" customHeight="1">
      <c r="B46" s="1"/>
      <c r="C46" s="30">
        <v>9</v>
      </c>
      <c r="D46" s="45">
        <f>IF(Liste!C13=0," ",Liste!C13)</f>
        <v>120</v>
      </c>
      <c r="E46" s="45" t="str">
        <f>IF(Liste!D13=0," ",Liste!D13)</f>
        <v>EMİRHAN ÖNAL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43" t="str">
        <f t="shared" si="3"/>
        <v> </v>
      </c>
      <c r="AF46" s="44" t="str">
        <f t="shared" si="4"/>
        <v> </v>
      </c>
      <c r="AH46" s="14"/>
    </row>
    <row r="47" spans="2:34" ht="15" customHeight="1">
      <c r="B47" s="1"/>
      <c r="C47" s="30">
        <v>10</v>
      </c>
      <c r="D47" s="45">
        <f>IF(Liste!C14=0," ",Liste!C14)</f>
        <v>173</v>
      </c>
      <c r="E47" s="45" t="str">
        <f>IF(Liste!D14=0," ",Liste!D14)</f>
        <v>ENES GÜLŞEN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43" t="str">
        <f t="shared" si="3"/>
        <v> </v>
      </c>
      <c r="AF47" s="44" t="str">
        <f t="shared" si="4"/>
        <v> </v>
      </c>
      <c r="AH47" s="14"/>
    </row>
    <row r="48" spans="2:34" ht="15" customHeight="1">
      <c r="B48" s="1"/>
      <c r="C48" s="30">
        <v>11</v>
      </c>
      <c r="D48" s="45">
        <f>IF(Liste!C15=0," ",Liste!C15)</f>
        <v>439</v>
      </c>
      <c r="E48" s="45" t="str">
        <f>IF(Liste!D15=0," ",Liste!D15)</f>
        <v>ENES BERK BALABANOĞLU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43" t="str">
        <f t="shared" si="3"/>
        <v> </v>
      </c>
      <c r="AF48" s="44" t="str">
        <f t="shared" si="4"/>
        <v> </v>
      </c>
      <c r="AH48" s="14"/>
    </row>
    <row r="49" spans="2:34" ht="15" customHeight="1">
      <c r="B49" s="1"/>
      <c r="C49" s="30">
        <v>12</v>
      </c>
      <c r="D49" s="45">
        <f>IF(Liste!C16=0," ",Liste!C16)</f>
        <v>127</v>
      </c>
      <c r="E49" s="45" t="str">
        <f>IF(Liste!D16=0," ",Liste!D16)</f>
        <v>ENİS YUŞA BENLİ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43" t="str">
        <f t="shared" si="3"/>
        <v> </v>
      </c>
      <c r="AF49" s="44" t="str">
        <f t="shared" si="4"/>
        <v> </v>
      </c>
      <c r="AH49" s="14"/>
    </row>
    <row r="50" spans="2:34" ht="15" customHeight="1">
      <c r="B50" s="1"/>
      <c r="C50" s="30">
        <v>13</v>
      </c>
      <c r="D50" s="45">
        <f>IF(Liste!C17=0," ",Liste!C17)</f>
        <v>156</v>
      </c>
      <c r="E50" s="45" t="str">
        <f>IF(Liste!D17=0," ",Liste!D17)</f>
        <v>ERKAN KUZGÖLCÜK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43" t="str">
        <f t="shared" si="3"/>
        <v> </v>
      </c>
      <c r="AF50" s="44" t="str">
        <f t="shared" si="4"/>
        <v> </v>
      </c>
      <c r="AH50" s="14"/>
    </row>
    <row r="51" spans="2:34" ht="15" customHeight="1">
      <c r="B51" s="1"/>
      <c r="C51" s="30">
        <v>14</v>
      </c>
      <c r="D51" s="45">
        <f>IF(Liste!C18=0," ",Liste!C18)</f>
        <v>151</v>
      </c>
      <c r="E51" s="45" t="str">
        <f>IF(Liste!D18=0," ",Liste!D18)</f>
        <v>EYÜP DEMİREL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43" t="str">
        <f t="shared" si="3"/>
        <v> </v>
      </c>
      <c r="AF51" s="44" t="str">
        <f t="shared" si="4"/>
        <v> </v>
      </c>
      <c r="AH51" s="14"/>
    </row>
    <row r="52" spans="2:34" ht="15" customHeight="1">
      <c r="B52" s="1"/>
      <c r="C52" s="30">
        <v>15</v>
      </c>
      <c r="D52" s="45">
        <f>IF(Liste!C19=0," ",Liste!C19)</f>
        <v>171</v>
      </c>
      <c r="E52" s="45" t="str">
        <f>IF(Liste!D19=0," ",Liste!D19)</f>
        <v>FATİH NERGİZ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43" t="str">
        <f t="shared" si="3"/>
        <v> </v>
      </c>
      <c r="AF52" s="44" t="str">
        <f t="shared" si="4"/>
        <v> </v>
      </c>
      <c r="AH52" s="14"/>
    </row>
    <row r="53" spans="2:34" ht="15" customHeight="1">
      <c r="B53" s="1"/>
      <c r="C53" s="30">
        <v>16</v>
      </c>
      <c r="D53" s="45">
        <f>IF(Liste!C20=0," ",Liste!C20)</f>
        <v>154</v>
      </c>
      <c r="E53" s="45" t="str">
        <f>IF(Liste!D20=0," ",Liste!D20)</f>
        <v>GAZİ CAN YILMAZ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43" t="str">
        <f t="shared" si="3"/>
        <v> </v>
      </c>
      <c r="AF53" s="44" t="str">
        <f t="shared" si="4"/>
        <v> </v>
      </c>
      <c r="AH53" s="14"/>
    </row>
    <row r="54" spans="2:34" ht="15" customHeight="1">
      <c r="B54" s="1"/>
      <c r="C54" s="30">
        <v>17</v>
      </c>
      <c r="D54" s="45">
        <f>IF(Liste!C21=0," ",Liste!C21)</f>
        <v>401</v>
      </c>
      <c r="E54" s="45" t="str">
        <f>IF(Liste!D21=0," ",Liste!D21)</f>
        <v>GUFRAN YILMAZTÜRK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43" t="str">
        <f t="shared" si="3"/>
        <v> </v>
      </c>
      <c r="AF54" s="44" t="str">
        <f t="shared" si="4"/>
        <v> </v>
      </c>
      <c r="AH54" s="14"/>
    </row>
    <row r="55" spans="2:34" ht="15" customHeight="1">
      <c r="B55" s="1"/>
      <c r="C55" s="30">
        <v>18</v>
      </c>
      <c r="D55" s="45">
        <f>IF(Liste!C22=0," ",Liste!C22)</f>
        <v>322</v>
      </c>
      <c r="E55" s="45" t="str">
        <f>IF(Liste!D22=0," ",Liste!D22)</f>
        <v>GÜLCAN TÜFEK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43" t="str">
        <f t="shared" si="3"/>
        <v> </v>
      </c>
      <c r="AF55" s="44" t="str">
        <f t="shared" si="4"/>
        <v> </v>
      </c>
      <c r="AH55" s="14"/>
    </row>
    <row r="56" spans="2:34" ht="15" customHeight="1">
      <c r="B56" s="1"/>
      <c r="C56" s="30">
        <v>19</v>
      </c>
      <c r="D56" s="45">
        <f>IF(Liste!C23=0," ",Liste!C23)</f>
        <v>162</v>
      </c>
      <c r="E56" s="45" t="str">
        <f>IF(Liste!D23=0," ",Liste!D23)</f>
        <v>HASAN HÜSEYİN ÖZAYDIN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43" t="str">
        <f t="shared" si="3"/>
        <v> </v>
      </c>
      <c r="AF56" s="44" t="str">
        <f t="shared" si="4"/>
        <v> </v>
      </c>
      <c r="AH56" s="14"/>
    </row>
    <row r="57" spans="2:34" ht="15" customHeight="1">
      <c r="B57" s="1"/>
      <c r="C57" s="30">
        <v>20</v>
      </c>
      <c r="D57" s="45">
        <f>IF(Liste!C24=0," ",Liste!C24)</f>
        <v>166</v>
      </c>
      <c r="E57" s="45" t="str">
        <f>IF(Liste!D24=0," ",Liste!D24)</f>
        <v>HÜSEYİN GAZİ UZUN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43" t="str">
        <f t="shared" si="3"/>
        <v> </v>
      </c>
      <c r="AF57" s="44" t="str">
        <f t="shared" si="4"/>
        <v> </v>
      </c>
      <c r="AH57" s="14"/>
    </row>
    <row r="58" spans="2:34" ht="15" customHeight="1">
      <c r="B58" s="1"/>
      <c r="C58" s="30">
        <v>21</v>
      </c>
      <c r="D58" s="45">
        <f>IF(Liste!C25=0," ",Liste!C25)</f>
        <v>188</v>
      </c>
      <c r="E58" s="45" t="str">
        <f>IF(Liste!D25=0," ",Liste!D25)</f>
        <v>İBRAHİM CAN TAŞYÜREK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43" t="str">
        <f t="shared" si="3"/>
        <v> </v>
      </c>
      <c r="AF58" s="44" t="str">
        <f t="shared" si="4"/>
        <v> </v>
      </c>
      <c r="AH58" s="14"/>
    </row>
    <row r="59" spans="2:34" ht="15" customHeight="1">
      <c r="B59" s="1"/>
      <c r="C59" s="30">
        <v>22</v>
      </c>
      <c r="D59" s="45">
        <f>IF(Liste!C26=0," ",Liste!C26)</f>
        <v>116</v>
      </c>
      <c r="E59" s="45" t="str">
        <f>IF(Liste!D26=0," ",Liste!D26)</f>
        <v>KADİR ÖMER ÖZDEMİR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43" t="str">
        <f t="shared" si="3"/>
        <v> </v>
      </c>
      <c r="AF59" s="44" t="str">
        <f t="shared" si="4"/>
        <v> </v>
      </c>
      <c r="AH59" s="14"/>
    </row>
    <row r="60" spans="2:34" ht="15" customHeight="1">
      <c r="B60" s="1"/>
      <c r="C60" s="30">
        <v>23</v>
      </c>
      <c r="D60" s="45">
        <f>IF(Liste!C27=0," ",Liste!C27)</f>
        <v>167</v>
      </c>
      <c r="E60" s="45" t="str">
        <f>IF(Liste!D27=0," ",Liste!D27)</f>
        <v>KAMİLCAN KUNDAK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43" t="str">
        <f t="shared" si="3"/>
        <v> </v>
      </c>
      <c r="AF60" s="44" t="str">
        <f t="shared" si="4"/>
        <v> </v>
      </c>
      <c r="AH60" s="14"/>
    </row>
    <row r="61" spans="2:34" ht="15" customHeight="1">
      <c r="B61" s="1"/>
      <c r="C61" s="30">
        <v>24</v>
      </c>
      <c r="D61" s="45">
        <f>IF(Liste!C28=0," ",Liste!C28)</f>
        <v>152</v>
      </c>
      <c r="E61" s="45" t="str">
        <f>IF(Liste!D28=0," ",Liste!D28)</f>
        <v>KENAN ÇİFTÇİ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43" t="str">
        <f t="shared" si="3"/>
        <v> </v>
      </c>
      <c r="AF61" s="44" t="str">
        <f t="shared" si="4"/>
        <v> </v>
      </c>
      <c r="AH61" s="14"/>
    </row>
    <row r="62" spans="2:34" ht="15" customHeight="1">
      <c r="B62" s="1"/>
      <c r="C62" s="30">
        <v>25</v>
      </c>
      <c r="D62" s="45">
        <f>IF(Liste!C29=0," ",Liste!C29)</f>
        <v>186</v>
      </c>
      <c r="E62" s="45" t="str">
        <f>IF(Liste!D29=0," ",Liste!D29)</f>
        <v>MEHMET DİLER</v>
      </c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43" t="str">
        <f t="shared" si="3"/>
        <v> </v>
      </c>
      <c r="AF62" s="44" t="str">
        <f t="shared" si="4"/>
        <v> </v>
      </c>
      <c r="AH62" s="14"/>
    </row>
    <row r="63" spans="2:34" ht="15" customHeight="1">
      <c r="B63" s="1"/>
      <c r="C63" s="30">
        <v>26</v>
      </c>
      <c r="D63" s="45">
        <f>IF(Liste!C30=0," ",Liste!C30)</f>
        <v>182</v>
      </c>
      <c r="E63" s="45" t="str">
        <f>IF(Liste!D30=0," ",Liste!D30)</f>
        <v>MELİH SAVAŞ</v>
      </c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43" t="str">
        <f t="shared" si="3"/>
        <v> </v>
      </c>
      <c r="AF63" s="44" t="str">
        <f t="shared" si="4"/>
        <v> </v>
      </c>
      <c r="AH63" s="14"/>
    </row>
    <row r="64" spans="2:32" ht="15" customHeight="1">
      <c r="B64" s="1"/>
      <c r="C64" s="30">
        <v>27</v>
      </c>
      <c r="D64" s="45">
        <f>IF(Liste!C31=0," ",Liste!C31)</f>
        <v>541</v>
      </c>
      <c r="E64" s="45" t="str">
        <f>IF(Liste!D31=0," ",Liste!D31)</f>
        <v>MERT SALİH EKİCİ</v>
      </c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43" t="str">
        <f t="shared" si="3"/>
        <v> </v>
      </c>
      <c r="AF64" s="44" t="str">
        <f t="shared" si="4"/>
        <v> </v>
      </c>
    </row>
    <row r="65" spans="2:32" ht="15" customHeight="1">
      <c r="B65" s="1"/>
      <c r="C65" s="30">
        <v>28</v>
      </c>
      <c r="D65" s="45">
        <f>IF(Liste!C32=0," ",Liste!C32)</f>
        <v>111</v>
      </c>
      <c r="E65" s="45" t="str">
        <f>IF(Liste!D32=0," ",Liste!D32)</f>
        <v>MUHAMMED MUSTAFA ÇUKUR</v>
      </c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43" t="str">
        <f t="shared" si="3"/>
        <v> </v>
      </c>
      <c r="AF65" s="44" t="str">
        <f t="shared" si="4"/>
        <v> </v>
      </c>
    </row>
    <row r="66" spans="2:32" ht="15" customHeight="1">
      <c r="B66" s="1"/>
      <c r="C66" s="30">
        <v>29</v>
      </c>
      <c r="D66" s="45">
        <f>IF(Liste!C33=0," ",Liste!C33)</f>
        <v>126</v>
      </c>
      <c r="E66" s="45" t="str">
        <f>IF(Liste!D33=0," ",Liste!D33)</f>
        <v>ÖZDEYİŞ KUYUCUK</v>
      </c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43" t="str">
        <f t="shared" si="3"/>
        <v> </v>
      </c>
      <c r="AF66" s="44" t="str">
        <f t="shared" si="4"/>
        <v> </v>
      </c>
    </row>
    <row r="67" spans="2:32" ht="15" customHeight="1">
      <c r="B67" s="1"/>
      <c r="C67" s="30">
        <v>30</v>
      </c>
      <c r="D67" s="45">
        <f>IF(Liste!C34=0," ",Liste!C34)</f>
        <v>124</v>
      </c>
      <c r="E67" s="45" t="str">
        <f>IF(Liste!D34=0," ",Liste!D34)</f>
        <v>PINAR YILMAZ</v>
      </c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43" t="str">
        <f t="shared" si="3"/>
        <v> </v>
      </c>
      <c r="AF67" s="44" t="str">
        <f t="shared" si="4"/>
        <v> </v>
      </c>
    </row>
    <row r="68" spans="2:32" ht="15" customHeight="1">
      <c r="B68" s="1"/>
      <c r="C68" s="30">
        <v>31</v>
      </c>
      <c r="D68" s="45">
        <f>IF(Liste!C35=0," ",Liste!C35)</f>
        <v>153</v>
      </c>
      <c r="E68" s="45" t="str">
        <f>IF(Liste!D35=0," ",Liste!D35)</f>
        <v>SEZER ÇOLPAN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43" t="str">
        <f t="shared" si="3"/>
        <v> </v>
      </c>
      <c r="AF68" s="44" t="str">
        <f t="shared" si="4"/>
        <v> </v>
      </c>
    </row>
    <row r="69" spans="2:32" ht="15" customHeight="1">
      <c r="B69" s="1"/>
      <c r="C69" s="30">
        <v>32</v>
      </c>
      <c r="D69" s="45">
        <f>IF(Liste!C36=0," ",Liste!C36)</f>
        <v>193</v>
      </c>
      <c r="E69" s="45" t="str">
        <f>IF(Liste!D36=0," ",Liste!D36)</f>
        <v>TAYFUN ÇETİN</v>
      </c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43" t="str">
        <f t="shared" si="3"/>
        <v> </v>
      </c>
      <c r="AF69" s="44" t="str">
        <f t="shared" si="4"/>
        <v> </v>
      </c>
    </row>
    <row r="70" spans="2:32" ht="15" customHeight="1">
      <c r="B70" s="1"/>
      <c r="C70" s="30">
        <v>33</v>
      </c>
      <c r="D70" s="45">
        <f>IF(Liste!C37=0," ",Liste!C37)</f>
        <v>113</v>
      </c>
      <c r="E70" s="45" t="str">
        <f>IF(Liste!D37=0," ",Liste!D37)</f>
        <v>UĞUR ÖZ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43" t="str">
        <f t="shared" si="3"/>
        <v> </v>
      </c>
      <c r="AF70" s="44" t="str">
        <f t="shared" si="4"/>
        <v> </v>
      </c>
    </row>
    <row r="71" spans="2:32" ht="15" customHeight="1">
      <c r="B71" s="1"/>
      <c r="C71" s="30">
        <v>34</v>
      </c>
      <c r="D71" s="45">
        <f>IF(Liste!C38=0," ",Liste!C38)</f>
        <v>142</v>
      </c>
      <c r="E71" s="45" t="str">
        <f>IF(Liste!D38=0," ",Liste!D38)</f>
        <v>YUSUF ÖMÜRLÜGİL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43" t="str">
        <f t="shared" si="3"/>
        <v> </v>
      </c>
      <c r="AF71" s="44" t="str">
        <f t="shared" si="4"/>
        <v> </v>
      </c>
    </row>
    <row r="72" spans="2:32" ht="18" customHeight="1" thickBot="1">
      <c r="B72" s="1"/>
      <c r="C72" s="56">
        <v>35</v>
      </c>
      <c r="D72" s="57">
        <f>IF(Liste!C39=0," ",Liste!C39)</f>
        <v>170</v>
      </c>
      <c r="E72" s="57" t="str">
        <f>IF(Liste!D39=0," ",Liste!D39)</f>
        <v>YÜKSEL ÇETİN</v>
      </c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9" t="str">
        <f t="shared" si="3"/>
        <v> </v>
      </c>
      <c r="AF72" s="60" t="str">
        <f t="shared" si="4"/>
        <v> </v>
      </c>
    </row>
    <row r="73" spans="2:32" ht="24.75" customHeight="1" thickBot="1">
      <c r="B73" s="1"/>
      <c r="C73" s="104" t="s">
        <v>7</v>
      </c>
      <c r="D73" s="105"/>
      <c r="E73" s="105"/>
      <c r="F73" s="55" t="str">
        <f>IF(F9=0," ",((SUM(F38:F72)/COUNT(F38:F72))*100)/F9)</f>
        <v> </v>
      </c>
      <c r="G73" s="55" t="str">
        <f>IF(F10=0," ",((SUM(G38:G72)/COUNT(G38:G72))*100)/F10)</f>
        <v> </v>
      </c>
      <c r="H73" s="55" t="str">
        <f>IF(F11=0," ",((SUM(H38:H72)/COUNT(H38:H72))*100)/F11)</f>
        <v> </v>
      </c>
      <c r="I73" s="55" t="str">
        <f>IF(F12=0," ",((SUM(I38:I72)/COUNT(I38:I72))*100)/F12)</f>
        <v> </v>
      </c>
      <c r="J73" s="55" t="str">
        <f>IF(F13=0," ",((SUM(J38:J72)/COUNT(J38:J72))*100)/F13)</f>
        <v> </v>
      </c>
      <c r="K73" s="55" t="str">
        <f>IF(F14=0," ",((SUM(K38:K72)/COUNT(K38:K72))*100)/F14)</f>
        <v> </v>
      </c>
      <c r="L73" s="55" t="str">
        <f>IF(F15=0," ",((SUM(L38:L72)/COUNT(L38:L72))*100)/F15)</f>
        <v> </v>
      </c>
      <c r="M73" s="55" t="str">
        <f>IF(F16=0," ",((SUM(M38:M72)/COUNT(M38:M72))*100)/F16)</f>
        <v> </v>
      </c>
      <c r="N73" s="55" t="str">
        <f>IF(F17=0," ",((SUM(N38:N72)/COUNT(N38:N72))*100)/F17)</f>
        <v> </v>
      </c>
      <c r="O73" s="55" t="str">
        <f>IF(F18=0," ",((SUM(O38:O72)/COUNT(O38:O72))*100)/F18)</f>
        <v> </v>
      </c>
      <c r="P73" s="55" t="str">
        <f>IF(F19=0," ",((SUM(P38:P72)/COUNT(P38:P72))*100)/F19)</f>
        <v> </v>
      </c>
      <c r="Q73" s="55" t="str">
        <f>IF(F20=0," ",((SUM(Q38:Q72)/COUNT(Q38:Q72))*100)/F20)</f>
        <v> </v>
      </c>
      <c r="R73" s="55" t="str">
        <f>IF(F21=0," ",((SUM(R38:R72)/COUNT(R38:R72))*100)/F21)</f>
        <v> </v>
      </c>
      <c r="S73" s="55" t="str">
        <f>IF(F22=0," ",((SUM(S38:S72)/COUNT(S38:S72))*100)/F22)</f>
        <v> </v>
      </c>
      <c r="T73" s="55" t="str">
        <f>IF(F23=0," ",((SUM(T38:T72)/COUNT(T38:T72))*100)/F23)</f>
        <v> </v>
      </c>
      <c r="U73" s="55" t="str">
        <f>IF(F24=0," ",((SUM(U38:U72)/COUNT(U38:U72))*100)/F24)</f>
        <v> </v>
      </c>
      <c r="V73" s="55" t="str">
        <f>IF(F25=0," ",((SUM(V38:V72)/COUNT(V38:V72))*100)/F25)</f>
        <v> </v>
      </c>
      <c r="W73" s="55" t="str">
        <f>IF(F26=0," ",((SUM(W38:W72)/COUNT(W38:W72))*100)/F26)</f>
        <v> </v>
      </c>
      <c r="X73" s="55" t="str">
        <f>IF(F27=0," ",((SUM(X38:X72)/COUNT(X38:X72))*100)/F27)</f>
        <v> </v>
      </c>
      <c r="Y73" s="55" t="str">
        <f>IF(F28=0," ",((SUM(Y38:Y72)/COUNT(Y38:Y72))*100)/F28)</f>
        <v> </v>
      </c>
      <c r="Z73" s="55" t="str">
        <f>IF(F29=0," ",((SUM(Z38:Z72)/COUNT(Z38:Z72))*100)/F29)</f>
        <v> </v>
      </c>
      <c r="AA73" s="55" t="str">
        <f>IF(F30=0," ",((SUM(AA38:AA72)/COUNT(AA38:AA72))*100)/F30)</f>
        <v> </v>
      </c>
      <c r="AB73" s="55" t="str">
        <f>IF(F31=0," ",((SUM(AB38:AB72)/COUNT(AB38:AB72))*100)/F31)</f>
        <v> </v>
      </c>
      <c r="AC73" s="55" t="str">
        <f>IF(F32=0," ",((SUM(AC38:AC72)/COUNT(AC38:AC72))*100)/F32)</f>
        <v> </v>
      </c>
      <c r="AD73" s="55" t="str">
        <f>IF(F33=0," ",((SUM(AD38:AD72)/COUNT(AD38:AD72))*100)/F33)</f>
        <v> </v>
      </c>
      <c r="AE73" s="28"/>
      <c r="AF73" s="28"/>
    </row>
    <row r="74" spans="2:32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2:32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25:33" ht="12.75">
      <c r="Y76" s="40"/>
      <c r="Z76" s="40"/>
      <c r="AA76" s="40"/>
      <c r="AB76" s="122">
        <f ca="1">TODAY()</f>
        <v>45251</v>
      </c>
      <c r="AC76" s="122"/>
      <c r="AD76" s="122"/>
      <c r="AE76" s="122"/>
      <c r="AF76" s="122"/>
      <c r="AG76" s="40"/>
    </row>
    <row r="77" spans="25:33" ht="12.75">
      <c r="Y77" s="42"/>
      <c r="Z77" s="42"/>
      <c r="AA77" s="42"/>
      <c r="AB77" s="123" t="s">
        <v>61</v>
      </c>
      <c r="AC77" s="123"/>
      <c r="AD77" s="123"/>
      <c r="AE77" s="123"/>
      <c r="AF77" s="123"/>
      <c r="AG77" s="42"/>
    </row>
    <row r="78" spans="25:33" ht="12.75">
      <c r="Y78" s="41"/>
      <c r="Z78" s="41"/>
      <c r="AA78" s="41"/>
      <c r="AB78" s="134" t="s">
        <v>49</v>
      </c>
      <c r="AC78" s="134"/>
      <c r="AD78" s="134"/>
      <c r="AE78" s="134"/>
      <c r="AF78" s="134"/>
      <c r="AG78" s="41"/>
    </row>
  </sheetData>
  <sheetProtection password="C7DC" sheet="1" objects="1" scenarios="1" selectLockedCells="1"/>
  <mergeCells count="80"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  <mergeCell ref="C5:D5"/>
    <mergeCell ref="E5:F5"/>
    <mergeCell ref="G5:J5"/>
    <mergeCell ref="K5:P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R5:AC5"/>
    <mergeCell ref="AD5:AE5"/>
    <mergeCell ref="D10:E10"/>
    <mergeCell ref="H10:N10"/>
    <mergeCell ref="O10:P10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30:E30"/>
    <mergeCell ref="D19:E19"/>
    <mergeCell ref="D20:E20"/>
    <mergeCell ref="D21:E21"/>
    <mergeCell ref="D22:E22"/>
    <mergeCell ref="D23:E23"/>
    <mergeCell ref="D24:E24"/>
    <mergeCell ref="F36:AD36"/>
    <mergeCell ref="AE36:AE37"/>
    <mergeCell ref="AF36:AF37"/>
    <mergeCell ref="D25:E25"/>
    <mergeCell ref="D26:E26"/>
    <mergeCell ref="D27:E27"/>
    <mergeCell ref="D28:E28"/>
    <mergeCell ref="C73:E73"/>
    <mergeCell ref="AB76:AF76"/>
    <mergeCell ref="AB77:AF77"/>
    <mergeCell ref="D29:E29"/>
    <mergeCell ref="AB78:AF78"/>
    <mergeCell ref="D31:E31"/>
    <mergeCell ref="D32:E32"/>
    <mergeCell ref="D33:E33"/>
    <mergeCell ref="C34:E34"/>
    <mergeCell ref="C36:E36"/>
  </mergeCells>
  <conditionalFormatting sqref="F73:O73">
    <cfRule type="cellIs" priority="4" dxfId="3" operator="lessThan" stopIfTrue="1">
      <formula>50</formula>
    </cfRule>
  </conditionalFormatting>
  <conditionalFormatting sqref="F73:AD73">
    <cfRule type="cellIs" priority="2" dxfId="24" operator="lessThan" stopIfTrue="1">
      <formula>50</formula>
    </cfRule>
    <cfRule type="cellIs" priority="3" dxfId="25" operator="lessThan" stopIfTrue="1">
      <formula>50</formula>
    </cfRule>
  </conditionalFormatting>
  <conditionalFormatting sqref="AF38:AF72">
    <cfRule type="cellIs" priority="1" dxfId="24" operator="equal">
      <formula>"GEÇMEZ"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portrait" paperSize="9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AJ78"/>
  <sheetViews>
    <sheetView tabSelected="1" zoomScalePageLayoutView="0" workbookViewId="0" topLeftCell="A1">
      <selection activeCell="AB77" sqref="AB77:AF77"/>
    </sheetView>
  </sheetViews>
  <sheetFormatPr defaultColWidth="9.125" defaultRowHeight="12.75"/>
  <cols>
    <col min="1" max="1" width="2.875" style="2" customWidth="1"/>
    <col min="2" max="2" width="2.625" style="2" customWidth="1"/>
    <col min="3" max="3" width="5.50390625" style="2" customWidth="1"/>
    <col min="4" max="4" width="6.625" style="2" customWidth="1"/>
    <col min="5" max="5" width="26.50390625" style="2" customWidth="1"/>
    <col min="6" max="6" width="4.50390625" style="2" customWidth="1"/>
    <col min="7" max="30" width="3.625" style="2" customWidth="1"/>
    <col min="31" max="31" width="5.50390625" style="2" customWidth="1"/>
    <col min="32" max="32" width="10.375" style="2" customWidth="1"/>
    <col min="33" max="33" width="8.50390625" style="2" customWidth="1"/>
    <col min="34" max="34" width="23.50390625" style="10" customWidth="1"/>
    <col min="35" max="35" width="9.125" style="11" customWidth="1"/>
    <col min="36" max="36" width="25.00390625" style="11" customWidth="1"/>
    <col min="37" max="16384" width="9.125" style="2" customWidth="1"/>
  </cols>
  <sheetData>
    <row r="1" ht="9" customHeight="1"/>
    <row r="2" spans="2:36" ht="30" customHeight="1" thickBot="1">
      <c r="B2" s="1"/>
      <c r="C2" s="90" t="s">
        <v>22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7"/>
      <c r="AH2" s="88"/>
      <c r="AI2" s="88"/>
      <c r="AJ2" s="88"/>
    </row>
    <row r="3" spans="2:36" ht="15" customHeight="1">
      <c r="B3" s="23"/>
      <c r="C3" s="94" t="s">
        <v>12</v>
      </c>
      <c r="D3" s="95"/>
      <c r="E3" s="74" t="str">
        <f>Liste!G4&amp;Liste!H4</f>
        <v>:ESKİŞEHİR ANADOLU İMAM HATİP LİSESİ</v>
      </c>
      <c r="F3" s="74"/>
      <c r="G3" s="121" t="s">
        <v>15</v>
      </c>
      <c r="H3" s="121"/>
      <c r="I3" s="121"/>
      <c r="J3" s="121"/>
      <c r="K3" s="74" t="str">
        <f>Liste!G6&amp;" "&amp;Liste!H6</f>
        <v>: 12-A FEN</v>
      </c>
      <c r="L3" s="74"/>
      <c r="M3" s="74"/>
      <c r="N3" s="74"/>
      <c r="O3" s="74"/>
      <c r="P3" s="119"/>
      <c r="Q3" s="24"/>
      <c r="R3" s="98" t="s">
        <v>11</v>
      </c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100"/>
      <c r="AG3" s="7"/>
      <c r="AH3" s="89"/>
      <c r="AI3" s="88"/>
      <c r="AJ3" s="88"/>
    </row>
    <row r="4" spans="2:32" ht="15" customHeight="1" thickBot="1">
      <c r="B4" s="23"/>
      <c r="C4" s="116" t="s">
        <v>13</v>
      </c>
      <c r="D4" s="117"/>
      <c r="E4" s="118" t="str">
        <f>Liste!G5&amp;Liste!H5</f>
        <v>:2023-2024</v>
      </c>
      <c r="F4" s="118"/>
      <c r="G4" s="91" t="s">
        <v>42</v>
      </c>
      <c r="H4" s="91"/>
      <c r="I4" s="91"/>
      <c r="J4" s="91"/>
      <c r="K4" s="118" t="s">
        <v>53</v>
      </c>
      <c r="L4" s="118"/>
      <c r="M4" s="118"/>
      <c r="N4" s="118"/>
      <c r="O4" s="118"/>
      <c r="P4" s="120"/>
      <c r="Q4" s="3"/>
      <c r="R4" s="101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3"/>
    </row>
    <row r="5" spans="2:36" ht="15" customHeight="1">
      <c r="B5" s="23"/>
      <c r="C5" s="116" t="s">
        <v>14</v>
      </c>
      <c r="D5" s="117"/>
      <c r="E5" s="118" t="s">
        <v>54</v>
      </c>
      <c r="F5" s="118"/>
      <c r="G5" s="91" t="s">
        <v>35</v>
      </c>
      <c r="H5" s="91"/>
      <c r="I5" s="91"/>
      <c r="J5" s="91"/>
      <c r="K5" s="118" t="str">
        <f>Liste!G8&amp;" "&amp;Liste!H7</f>
        <v>: KUR'AN-I KERİM</v>
      </c>
      <c r="L5" s="118"/>
      <c r="M5" s="118"/>
      <c r="N5" s="118"/>
      <c r="O5" s="118"/>
      <c r="P5" s="120"/>
      <c r="Q5" s="24"/>
      <c r="R5" s="114" t="s">
        <v>19</v>
      </c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75" t="e">
        <f>O16</f>
        <v>#DIV/0!</v>
      </c>
      <c r="AE5" s="75"/>
      <c r="AF5" s="50" t="s">
        <v>20</v>
      </c>
      <c r="AH5" s="76" t="s">
        <v>41</v>
      </c>
      <c r="AI5" s="76"/>
      <c r="AJ5" s="76"/>
    </row>
    <row r="6" spans="2:36" ht="15" customHeight="1" thickBot="1">
      <c r="B6" s="23"/>
      <c r="C6" s="92" t="s">
        <v>36</v>
      </c>
      <c r="D6" s="93"/>
      <c r="E6" s="96" t="str">
        <f>Liste!G7&amp;Liste!H8</f>
        <v>:Yusuf GÜL</v>
      </c>
      <c r="F6" s="96"/>
      <c r="G6" s="145"/>
      <c r="H6" s="145"/>
      <c r="I6" s="145"/>
      <c r="J6" s="145"/>
      <c r="K6" s="96"/>
      <c r="L6" s="96"/>
      <c r="M6" s="96"/>
      <c r="N6" s="96"/>
      <c r="O6" s="96"/>
      <c r="P6" s="97"/>
      <c r="Q6" s="24"/>
      <c r="R6" s="139" t="s">
        <v>51</v>
      </c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1"/>
      <c r="AH6" s="76"/>
      <c r="AI6" s="76"/>
      <c r="AJ6" s="76"/>
    </row>
    <row r="7" spans="2:36" ht="13.5" customHeight="1" thickBot="1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4"/>
      <c r="R7" s="77">
        <f>CONCATENATE(AJ9,AJ10,AJ11,AJ12,AJ13,AJ14,AJ15,AJ16,AJ17,AJ18,AJ19,AJ20,AJ21,AJ23,AJ24,AJ25,AJ26,AJ27,AJ28,AJ29,AJ30,AJ31,AJ32,AJ33)</f>
      </c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9"/>
      <c r="AH7" s="76"/>
      <c r="AI7" s="76"/>
      <c r="AJ7" s="76"/>
    </row>
    <row r="8" spans="2:32" ht="21" customHeight="1">
      <c r="B8" s="1"/>
      <c r="C8" s="128" t="s">
        <v>21</v>
      </c>
      <c r="D8" s="129"/>
      <c r="E8" s="129"/>
      <c r="F8" s="27" t="s">
        <v>16</v>
      </c>
      <c r="G8" s="3"/>
      <c r="H8" s="148" t="s">
        <v>9</v>
      </c>
      <c r="I8" s="149"/>
      <c r="J8" s="149"/>
      <c r="K8" s="149"/>
      <c r="L8" s="149"/>
      <c r="M8" s="149"/>
      <c r="N8" s="149"/>
      <c r="O8" s="149"/>
      <c r="P8" s="150"/>
      <c r="Q8" s="25"/>
      <c r="R8" s="77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9"/>
    </row>
    <row r="9" spans="2:36" ht="19.5" customHeight="1">
      <c r="B9" s="1"/>
      <c r="C9" s="37">
        <v>1</v>
      </c>
      <c r="D9" s="83"/>
      <c r="E9" s="83"/>
      <c r="F9" s="38"/>
      <c r="G9" s="3"/>
      <c r="H9" s="84" t="s">
        <v>43</v>
      </c>
      <c r="I9" s="85"/>
      <c r="J9" s="85"/>
      <c r="K9" s="85"/>
      <c r="L9" s="85"/>
      <c r="M9" s="85"/>
      <c r="N9" s="85"/>
      <c r="O9" s="86">
        <f>COUNTIF(AF38:AF72,"GEÇMEZ")</f>
        <v>0</v>
      </c>
      <c r="P9" s="87"/>
      <c r="Q9" s="25"/>
      <c r="R9" s="77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9"/>
      <c r="AH9" s="12">
        <f aca="true" t="shared" si="0" ref="AH9:AH33">IF(D9=0,"",D9)</f>
      </c>
      <c r="AI9" s="13" t="str">
        <f>F73</f>
        <v> </v>
      </c>
      <c r="AJ9" s="11">
        <f>IF(AI9&lt;50,"    * "&amp;AH9,"")</f>
      </c>
    </row>
    <row r="10" spans="2:36" ht="19.5" customHeight="1">
      <c r="B10" s="1"/>
      <c r="C10" s="37">
        <v>2</v>
      </c>
      <c r="D10" s="83"/>
      <c r="E10" s="83"/>
      <c r="F10" s="38"/>
      <c r="G10" s="3"/>
      <c r="H10" s="84" t="s">
        <v>44</v>
      </c>
      <c r="I10" s="85"/>
      <c r="J10" s="85"/>
      <c r="K10" s="85"/>
      <c r="L10" s="85"/>
      <c r="M10" s="85"/>
      <c r="N10" s="85"/>
      <c r="O10" s="86">
        <f>COUNTIF(AF38:AF72,"GEÇER")</f>
        <v>0</v>
      </c>
      <c r="P10" s="87"/>
      <c r="Q10" s="25"/>
      <c r="R10" s="77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9"/>
      <c r="AH10" s="12">
        <f t="shared" si="0"/>
      </c>
      <c r="AI10" s="13" t="str">
        <f>G73</f>
        <v> </v>
      </c>
      <c r="AJ10" s="11">
        <f aca="true" t="shared" si="1" ref="AJ10:AJ27">IF(AI10&lt;50,"    * "&amp;AH10,"")</f>
      </c>
    </row>
    <row r="11" spans="2:36" ht="19.5" customHeight="1">
      <c r="B11" s="1"/>
      <c r="C11" s="37">
        <v>3</v>
      </c>
      <c r="D11" s="83"/>
      <c r="E11" s="83"/>
      <c r="F11" s="38"/>
      <c r="G11" s="3"/>
      <c r="H11" s="84" t="s">
        <v>45</v>
      </c>
      <c r="I11" s="85"/>
      <c r="J11" s="85"/>
      <c r="K11" s="85"/>
      <c r="L11" s="85"/>
      <c r="M11" s="85"/>
      <c r="N11" s="85"/>
      <c r="O11" s="86">
        <f>COUNTIF(AF38:AF72,"ORTA")</f>
        <v>0</v>
      </c>
      <c r="P11" s="87"/>
      <c r="Q11" s="25"/>
      <c r="R11" s="80" t="s">
        <v>30</v>
      </c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2"/>
      <c r="AH11" s="12">
        <f t="shared" si="0"/>
      </c>
      <c r="AI11" s="13" t="str">
        <f>H73</f>
        <v> </v>
      </c>
      <c r="AJ11" s="11">
        <f t="shared" si="1"/>
      </c>
    </row>
    <row r="12" spans="2:36" ht="19.5" customHeight="1">
      <c r="B12" s="1"/>
      <c r="C12" s="37">
        <v>4</v>
      </c>
      <c r="D12" s="83"/>
      <c r="E12" s="83"/>
      <c r="F12" s="38"/>
      <c r="G12" s="3"/>
      <c r="H12" s="84" t="s">
        <v>46</v>
      </c>
      <c r="I12" s="85"/>
      <c r="J12" s="85"/>
      <c r="K12" s="85"/>
      <c r="L12" s="85"/>
      <c r="M12" s="85"/>
      <c r="N12" s="85"/>
      <c r="O12" s="86">
        <f>COUNTIF(AF38:AF72,"İYİ")</f>
        <v>0</v>
      </c>
      <c r="P12" s="87"/>
      <c r="Q12" s="25"/>
      <c r="R12" s="80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2"/>
      <c r="AH12" s="12">
        <f t="shared" si="0"/>
      </c>
      <c r="AI12" s="13" t="str">
        <f>I73</f>
        <v> </v>
      </c>
      <c r="AJ12" s="11">
        <f t="shared" si="1"/>
      </c>
    </row>
    <row r="13" spans="2:36" ht="19.5" customHeight="1">
      <c r="B13" s="1"/>
      <c r="C13" s="37">
        <v>5</v>
      </c>
      <c r="D13" s="83"/>
      <c r="E13" s="83"/>
      <c r="F13" s="38"/>
      <c r="G13" s="3"/>
      <c r="H13" s="84" t="s">
        <v>47</v>
      </c>
      <c r="I13" s="85"/>
      <c r="J13" s="85"/>
      <c r="K13" s="85"/>
      <c r="L13" s="85"/>
      <c r="M13" s="85"/>
      <c r="N13" s="85"/>
      <c r="O13" s="86">
        <f>COUNTIF(AF38:AF72,"PEKİYİ")</f>
        <v>0</v>
      </c>
      <c r="P13" s="87"/>
      <c r="Q13" s="25"/>
      <c r="R13" s="80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2"/>
      <c r="AH13" s="12">
        <f t="shared" si="0"/>
      </c>
      <c r="AI13" s="13" t="str">
        <f>J73</f>
        <v> </v>
      </c>
      <c r="AJ13" s="11">
        <f t="shared" si="1"/>
      </c>
    </row>
    <row r="14" spans="2:36" ht="19.5" customHeight="1">
      <c r="B14" s="1"/>
      <c r="C14" s="37">
        <v>6</v>
      </c>
      <c r="D14" s="83"/>
      <c r="E14" s="83"/>
      <c r="F14" s="38"/>
      <c r="G14" s="3"/>
      <c r="H14" s="108"/>
      <c r="I14" s="109"/>
      <c r="J14" s="109"/>
      <c r="K14" s="109"/>
      <c r="L14" s="109"/>
      <c r="M14" s="109"/>
      <c r="N14" s="109"/>
      <c r="O14" s="109"/>
      <c r="P14" s="110"/>
      <c r="Q14" s="25"/>
      <c r="R14" s="80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2"/>
      <c r="AH14" s="12">
        <f t="shared" si="0"/>
      </c>
      <c r="AI14" s="13" t="str">
        <f>K73</f>
        <v> </v>
      </c>
      <c r="AJ14" s="11">
        <f t="shared" si="1"/>
      </c>
    </row>
    <row r="15" spans="2:36" ht="17.25" customHeight="1">
      <c r="B15" s="1"/>
      <c r="C15" s="37">
        <v>7</v>
      </c>
      <c r="D15" s="83"/>
      <c r="E15" s="83"/>
      <c r="F15" s="38"/>
      <c r="G15" s="3"/>
      <c r="H15" s="84" t="s">
        <v>10</v>
      </c>
      <c r="I15" s="85"/>
      <c r="J15" s="85"/>
      <c r="K15" s="85"/>
      <c r="L15" s="85"/>
      <c r="M15" s="85"/>
      <c r="N15" s="85"/>
      <c r="O15" s="130" t="str">
        <f>IF(COUNT(AE38:AE72)=0," ",SUM(AE38:AE72)/COUNT(AE38:AE72))</f>
        <v> </v>
      </c>
      <c r="P15" s="131"/>
      <c r="Q15" s="26"/>
      <c r="R15" s="51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135" t="str">
        <f>Liste!H8</f>
        <v>Yusuf GÜL</v>
      </c>
      <c r="AD15" s="135"/>
      <c r="AE15" s="135"/>
      <c r="AF15" s="136"/>
      <c r="AH15" s="12">
        <f t="shared" si="0"/>
      </c>
      <c r="AI15" s="13" t="str">
        <f>L73</f>
        <v> </v>
      </c>
      <c r="AJ15" s="11">
        <f t="shared" si="1"/>
      </c>
    </row>
    <row r="16" spans="2:36" ht="19.5" customHeight="1" thickBot="1">
      <c r="B16" s="1"/>
      <c r="C16" s="37">
        <v>8</v>
      </c>
      <c r="D16" s="83"/>
      <c r="E16" s="83"/>
      <c r="F16" s="38"/>
      <c r="G16" s="3"/>
      <c r="H16" s="146" t="s">
        <v>50</v>
      </c>
      <c r="I16" s="147"/>
      <c r="J16" s="147"/>
      <c r="K16" s="147"/>
      <c r="L16" s="147"/>
      <c r="M16" s="147"/>
      <c r="N16" s="147"/>
      <c r="O16" s="132" t="e">
        <f>SUM(O10:O13)/SUM(O9:O14)</f>
        <v>#DIV/0!</v>
      </c>
      <c r="P16" s="133"/>
      <c r="Q16" s="25"/>
      <c r="R16" s="53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137" t="str">
        <f>Liste!H9</f>
        <v>İHL MESLEK DERSLERİ</v>
      </c>
      <c r="AD16" s="137"/>
      <c r="AE16" s="137"/>
      <c r="AF16" s="138"/>
      <c r="AH16" s="12">
        <f t="shared" si="0"/>
      </c>
      <c r="AI16" s="13" t="str">
        <f>M73</f>
        <v> </v>
      </c>
      <c r="AJ16" s="11">
        <f t="shared" si="1"/>
      </c>
    </row>
    <row r="17" spans="2:36" ht="19.5" customHeight="1" thickBot="1">
      <c r="B17" s="1"/>
      <c r="C17" s="37">
        <v>9</v>
      </c>
      <c r="D17" s="83"/>
      <c r="E17" s="83"/>
      <c r="F17" s="38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2">
        <f t="shared" si="0"/>
      </c>
      <c r="AI17" s="13" t="str">
        <f>N73</f>
        <v> </v>
      </c>
      <c r="AJ17" s="11">
        <f t="shared" si="1"/>
      </c>
    </row>
    <row r="18" spans="2:36" ht="19.5" customHeight="1">
      <c r="B18" s="1"/>
      <c r="C18" s="37">
        <v>10</v>
      </c>
      <c r="D18" s="83"/>
      <c r="E18" s="83"/>
      <c r="F18" s="38"/>
      <c r="G18" s="24"/>
      <c r="H18" s="142" t="s">
        <v>17</v>
      </c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4"/>
      <c r="AH18" s="12">
        <f t="shared" si="0"/>
      </c>
      <c r="AI18" s="13" t="str">
        <f>O73</f>
        <v> </v>
      </c>
      <c r="AJ18" s="11">
        <f t="shared" si="1"/>
      </c>
    </row>
    <row r="19" spans="2:36" ht="19.5" customHeight="1">
      <c r="B19" s="1"/>
      <c r="C19" s="37">
        <v>11</v>
      </c>
      <c r="D19" s="83"/>
      <c r="E19" s="83"/>
      <c r="F19" s="38"/>
      <c r="G19" s="24"/>
      <c r="H19" s="31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3"/>
      <c r="AH19" s="12">
        <f t="shared" si="0"/>
      </c>
      <c r="AI19" s="13" t="str">
        <f>P73</f>
        <v> </v>
      </c>
      <c r="AJ19" s="11">
        <f t="shared" si="1"/>
      </c>
    </row>
    <row r="20" spans="2:36" ht="19.5" customHeight="1">
      <c r="B20" s="1"/>
      <c r="C20" s="37">
        <v>12</v>
      </c>
      <c r="D20" s="83"/>
      <c r="E20" s="83"/>
      <c r="F20" s="38"/>
      <c r="G20" s="24"/>
      <c r="H20" s="31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3"/>
      <c r="AH20" s="12">
        <f t="shared" si="0"/>
      </c>
      <c r="AI20" s="13" t="str">
        <f>Q73</f>
        <v> </v>
      </c>
      <c r="AJ20" s="11">
        <f t="shared" si="1"/>
      </c>
    </row>
    <row r="21" spans="2:36" ht="19.5" customHeight="1">
      <c r="B21" s="1"/>
      <c r="C21" s="37">
        <v>13</v>
      </c>
      <c r="D21" s="83"/>
      <c r="E21" s="83"/>
      <c r="F21" s="38"/>
      <c r="G21" s="24"/>
      <c r="H21" s="31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3"/>
      <c r="AH21" s="12">
        <f t="shared" si="0"/>
      </c>
      <c r="AI21" s="13" t="str">
        <f>R73</f>
        <v> </v>
      </c>
      <c r="AJ21" s="11">
        <f t="shared" si="1"/>
      </c>
    </row>
    <row r="22" spans="2:36" ht="19.5" customHeight="1">
      <c r="B22" s="1"/>
      <c r="C22" s="37">
        <v>14</v>
      </c>
      <c r="D22" s="83"/>
      <c r="E22" s="83"/>
      <c r="F22" s="38"/>
      <c r="G22" s="24"/>
      <c r="H22" s="31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3"/>
      <c r="AH22" s="12">
        <f t="shared" si="0"/>
      </c>
      <c r="AI22" s="13" t="str">
        <f>S73</f>
        <v> </v>
      </c>
      <c r="AJ22" s="11">
        <f t="shared" si="1"/>
      </c>
    </row>
    <row r="23" spans="2:36" ht="19.5" customHeight="1">
      <c r="B23" s="1"/>
      <c r="C23" s="37">
        <v>15</v>
      </c>
      <c r="D23" s="83"/>
      <c r="E23" s="83"/>
      <c r="F23" s="38"/>
      <c r="G23" s="24"/>
      <c r="H23" s="31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3"/>
      <c r="AH23" s="12">
        <f t="shared" si="0"/>
      </c>
      <c r="AI23" s="13" t="str">
        <f>T73</f>
        <v> </v>
      </c>
      <c r="AJ23" s="11">
        <f t="shared" si="1"/>
      </c>
    </row>
    <row r="24" spans="2:36" ht="19.5" customHeight="1">
      <c r="B24" s="1"/>
      <c r="C24" s="37">
        <v>16</v>
      </c>
      <c r="D24" s="83"/>
      <c r="E24" s="83"/>
      <c r="F24" s="38"/>
      <c r="G24" s="24"/>
      <c r="H24" s="31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3"/>
      <c r="AH24" s="12">
        <f t="shared" si="0"/>
      </c>
      <c r="AI24" s="13" t="str">
        <f>U73</f>
        <v> </v>
      </c>
      <c r="AJ24" s="11">
        <f t="shared" si="1"/>
      </c>
    </row>
    <row r="25" spans="2:36" ht="19.5" customHeight="1">
      <c r="B25" s="1"/>
      <c r="C25" s="37">
        <v>17</v>
      </c>
      <c r="D25" s="83"/>
      <c r="E25" s="83"/>
      <c r="F25" s="38"/>
      <c r="G25" s="24"/>
      <c r="H25" s="31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3"/>
      <c r="AH25" s="12">
        <f t="shared" si="0"/>
      </c>
      <c r="AI25" s="13" t="str">
        <f>V73</f>
        <v> </v>
      </c>
      <c r="AJ25" s="11">
        <f t="shared" si="1"/>
      </c>
    </row>
    <row r="26" spans="2:36" ht="19.5" customHeight="1">
      <c r="B26" s="1"/>
      <c r="C26" s="37">
        <v>18</v>
      </c>
      <c r="D26" s="83"/>
      <c r="E26" s="83"/>
      <c r="F26" s="38"/>
      <c r="G26" s="24"/>
      <c r="H26" s="31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3"/>
      <c r="AH26" s="12">
        <f t="shared" si="0"/>
      </c>
      <c r="AI26" s="13" t="str">
        <f>W73</f>
        <v> </v>
      </c>
      <c r="AJ26" s="11">
        <f t="shared" si="1"/>
      </c>
    </row>
    <row r="27" spans="2:36" ht="19.5" customHeight="1">
      <c r="B27" s="1"/>
      <c r="C27" s="37">
        <v>19</v>
      </c>
      <c r="D27" s="83"/>
      <c r="E27" s="83"/>
      <c r="F27" s="38"/>
      <c r="G27" s="24"/>
      <c r="H27" s="31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3"/>
      <c r="AH27" s="12">
        <f t="shared" si="0"/>
      </c>
      <c r="AI27" s="13" t="str">
        <f>X73</f>
        <v> </v>
      </c>
      <c r="AJ27" s="11">
        <f t="shared" si="1"/>
      </c>
    </row>
    <row r="28" spans="2:36" ht="19.5" customHeight="1">
      <c r="B28" s="1"/>
      <c r="C28" s="37">
        <v>20</v>
      </c>
      <c r="D28" s="83"/>
      <c r="E28" s="83"/>
      <c r="F28" s="38"/>
      <c r="G28" s="24"/>
      <c r="H28" s="31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3"/>
      <c r="AH28" s="12">
        <f t="shared" si="0"/>
      </c>
      <c r="AI28" s="13" t="str">
        <f>Y73</f>
        <v> </v>
      </c>
      <c r="AJ28" s="11">
        <f aca="true" t="shared" si="2" ref="AJ28:AJ33">IF(AI28&lt;50,"    * "&amp;AH28,"")</f>
      </c>
    </row>
    <row r="29" spans="2:36" ht="19.5" customHeight="1">
      <c r="B29" s="1"/>
      <c r="C29" s="37">
        <v>21</v>
      </c>
      <c r="D29" s="83"/>
      <c r="E29" s="83"/>
      <c r="F29" s="38"/>
      <c r="G29" s="24"/>
      <c r="H29" s="31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3"/>
      <c r="AH29" s="12">
        <f t="shared" si="0"/>
      </c>
      <c r="AI29" s="13" t="str">
        <f>Z73</f>
        <v> </v>
      </c>
      <c r="AJ29" s="11">
        <f t="shared" si="2"/>
      </c>
    </row>
    <row r="30" spans="2:36" ht="19.5" customHeight="1">
      <c r="B30" s="1"/>
      <c r="C30" s="37">
        <v>22</v>
      </c>
      <c r="D30" s="83"/>
      <c r="E30" s="83"/>
      <c r="F30" s="38"/>
      <c r="G30" s="24"/>
      <c r="H30" s="31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3"/>
      <c r="AH30" s="12">
        <f t="shared" si="0"/>
      </c>
      <c r="AI30" s="13" t="str">
        <f>AA73</f>
        <v> </v>
      </c>
      <c r="AJ30" s="11">
        <f t="shared" si="2"/>
      </c>
    </row>
    <row r="31" spans="2:36" ht="19.5" customHeight="1">
      <c r="B31" s="1"/>
      <c r="C31" s="37">
        <v>23</v>
      </c>
      <c r="D31" s="83"/>
      <c r="E31" s="83"/>
      <c r="F31" s="38"/>
      <c r="G31" s="24"/>
      <c r="H31" s="31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3"/>
      <c r="AH31" s="12">
        <f t="shared" si="0"/>
      </c>
      <c r="AI31" s="13" t="str">
        <f>AB73</f>
        <v> </v>
      </c>
      <c r="AJ31" s="11">
        <f t="shared" si="2"/>
      </c>
    </row>
    <row r="32" spans="2:36" ht="19.5" customHeight="1">
      <c r="B32" s="1"/>
      <c r="C32" s="37">
        <v>24</v>
      </c>
      <c r="D32" s="83"/>
      <c r="E32" s="83"/>
      <c r="F32" s="38"/>
      <c r="G32" s="24"/>
      <c r="H32" s="31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3"/>
      <c r="AH32" s="12">
        <f t="shared" si="0"/>
      </c>
      <c r="AI32" s="13" t="str">
        <f>AC73</f>
        <v> </v>
      </c>
      <c r="AJ32" s="11">
        <f t="shared" si="2"/>
      </c>
    </row>
    <row r="33" spans="2:36" ht="19.5" customHeight="1">
      <c r="B33" s="1"/>
      <c r="C33" s="37">
        <v>25</v>
      </c>
      <c r="D33" s="83"/>
      <c r="E33" s="83"/>
      <c r="F33" s="38"/>
      <c r="G33" s="24"/>
      <c r="H33" s="31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3"/>
      <c r="AH33" s="12">
        <f t="shared" si="0"/>
      </c>
      <c r="AI33" s="13" t="str">
        <f>AD73</f>
        <v> </v>
      </c>
      <c r="AJ33" s="11">
        <f t="shared" si="2"/>
      </c>
    </row>
    <row r="34" spans="2:35" ht="19.5" customHeight="1" thickBot="1">
      <c r="B34" s="1"/>
      <c r="C34" s="111" t="s">
        <v>8</v>
      </c>
      <c r="D34" s="112"/>
      <c r="E34" s="113"/>
      <c r="F34" s="39">
        <f>SUM(F9:F33)</f>
        <v>0</v>
      </c>
      <c r="G34" s="24"/>
      <c r="H34" s="34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6"/>
      <c r="AH34" s="12"/>
      <c r="AI34" s="13"/>
    </row>
    <row r="35" spans="2:35" ht="27" customHeight="1" thickBot="1">
      <c r="B35" s="1"/>
      <c r="C35" s="3"/>
      <c r="D35" s="3"/>
      <c r="E35" s="3"/>
      <c r="F35" s="3"/>
      <c r="G35" s="3"/>
      <c r="H35" s="24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2"/>
      <c r="AI35" s="13"/>
    </row>
    <row r="36" spans="2:35" ht="24.75" customHeight="1">
      <c r="B36" s="1"/>
      <c r="C36" s="106" t="s">
        <v>0</v>
      </c>
      <c r="D36" s="107"/>
      <c r="E36" s="107"/>
      <c r="F36" s="107" t="s">
        <v>1</v>
      </c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24" t="s">
        <v>6</v>
      </c>
      <c r="AF36" s="126" t="s">
        <v>2</v>
      </c>
      <c r="AH36" s="12"/>
      <c r="AI36" s="13"/>
    </row>
    <row r="37" spans="2:35" ht="24.75" customHeight="1">
      <c r="B37" s="1"/>
      <c r="C37" s="29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125"/>
      <c r="AF37" s="127"/>
      <c r="AH37" s="12"/>
      <c r="AI37" s="13"/>
    </row>
    <row r="38" spans="2:35" ht="15" customHeight="1">
      <c r="B38" s="1"/>
      <c r="C38" s="30">
        <v>1</v>
      </c>
      <c r="D38" s="45">
        <f>IF(Liste!C5=0," ",Liste!C5)</f>
        <v>412</v>
      </c>
      <c r="E38" s="45" t="str">
        <f>IF(Liste!D5=0," ",Liste!D5)</f>
        <v>ALİ LEVENT ÇAKIR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43" t="str">
        <f aca="true" t="shared" si="3" ref="AE38:AE72">IF(COUNTBLANK(F38:AD38)=COLUMNS(F38:AD38)," ",IF(SUM(F38:AD38)=0,0,SUM(F38:AD38)))</f>
        <v> </v>
      </c>
      <c r="AF38" s="44" t="str">
        <f>IF(AE38=" "," ",IF(AE38&gt;=85,"PEKİYİ",IF(AE38&gt;=70,"İYİ",IF(AE38&gt;=60,"ORTA",IF(AE38&gt;=50,"GEÇER",IF(AE38&lt;50,"GEÇMEZ"))))))</f>
        <v> </v>
      </c>
      <c r="AH38" s="12"/>
      <c r="AI38" s="13"/>
    </row>
    <row r="39" spans="2:35" ht="15" customHeight="1">
      <c r="B39" s="1"/>
      <c r="C39" s="30">
        <v>2</v>
      </c>
      <c r="D39" s="45">
        <f>IF(Liste!C6=0," ",Liste!C6)</f>
        <v>414</v>
      </c>
      <c r="E39" s="45" t="str">
        <f>IF(Liste!D6=0," ",Liste!D6)</f>
        <v>ALİHAN KARATAŞ</v>
      </c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43" t="str">
        <f t="shared" si="3"/>
        <v> </v>
      </c>
      <c r="AF39" s="44" t="str">
        <f aca="true" t="shared" si="4" ref="AF39:AF72">IF(AE39=" "," ",IF(AE39&gt;=85,"PEKİYİ",IF(AE39&gt;=70,"İYİ",IF(AE39&gt;=60,"ORTA",IF(AE39&gt;=50,"GEÇER",IF(AE39&lt;50,"GEÇMEZ",0))))))</f>
        <v> </v>
      </c>
      <c r="AH39" s="12"/>
      <c r="AI39" s="13"/>
    </row>
    <row r="40" spans="2:35" ht="15" customHeight="1">
      <c r="B40" s="1"/>
      <c r="C40" s="30">
        <v>3</v>
      </c>
      <c r="D40" s="45">
        <f>IF(Liste!C7=0," ",Liste!C7)</f>
        <v>161</v>
      </c>
      <c r="E40" s="45" t="str">
        <f>IF(Liste!D7=0," ",Liste!D7)</f>
        <v>BERAT CAN ÜLKER</v>
      </c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43" t="str">
        <f t="shared" si="3"/>
        <v> </v>
      </c>
      <c r="AF40" s="44" t="str">
        <f t="shared" si="4"/>
        <v> </v>
      </c>
      <c r="AH40" s="12"/>
      <c r="AI40" s="13"/>
    </row>
    <row r="41" spans="2:35" ht="15" customHeight="1">
      <c r="B41" s="1"/>
      <c r="C41" s="30">
        <v>4</v>
      </c>
      <c r="D41" s="45">
        <f>IF(Liste!C8=0," ",Liste!C8)</f>
        <v>178</v>
      </c>
      <c r="E41" s="45" t="str">
        <f>IF(Liste!D8=0," ",Liste!D8)</f>
        <v>BERK TEKİN</v>
      </c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43" t="str">
        <f t="shared" si="3"/>
        <v> </v>
      </c>
      <c r="AF41" s="44" t="str">
        <f t="shared" si="4"/>
        <v> </v>
      </c>
      <c r="AH41" s="12"/>
      <c r="AI41" s="13"/>
    </row>
    <row r="42" spans="2:34" ht="15" customHeight="1">
      <c r="B42" s="1"/>
      <c r="C42" s="30">
        <v>5</v>
      </c>
      <c r="D42" s="45">
        <f>IF(Liste!C9=0," ",Liste!C9)</f>
        <v>137</v>
      </c>
      <c r="E42" s="45" t="str">
        <f>IF(Liste!D9=0," ",Liste!D9)</f>
        <v>BERKAN DELİÇ</v>
      </c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43" t="str">
        <f t="shared" si="3"/>
        <v> </v>
      </c>
      <c r="AF42" s="44" t="str">
        <f t="shared" si="4"/>
        <v> </v>
      </c>
      <c r="AH42" s="14"/>
    </row>
    <row r="43" spans="2:34" ht="15" customHeight="1">
      <c r="B43" s="1"/>
      <c r="C43" s="30">
        <v>6</v>
      </c>
      <c r="D43" s="45">
        <f>IF(Liste!C10=0," ",Liste!C10)</f>
        <v>155</v>
      </c>
      <c r="E43" s="45" t="str">
        <f>IF(Liste!D10=0," ",Liste!D10)</f>
        <v>DOĞUKAN YILMAZ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43" t="str">
        <f t="shared" si="3"/>
        <v> </v>
      </c>
      <c r="AF43" s="44" t="str">
        <f t="shared" si="4"/>
        <v> </v>
      </c>
      <c r="AH43" s="14"/>
    </row>
    <row r="44" spans="2:34" ht="15" customHeight="1">
      <c r="B44" s="1"/>
      <c r="C44" s="30">
        <v>7</v>
      </c>
      <c r="D44" s="45">
        <f>IF(Liste!C11=0," ",Liste!C11)</f>
        <v>125</v>
      </c>
      <c r="E44" s="45" t="str">
        <f>IF(Liste!D11=0," ",Liste!D11)</f>
        <v>DURMUŞ KAYA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43" t="str">
        <f t="shared" si="3"/>
        <v> </v>
      </c>
      <c r="AF44" s="44" t="str">
        <f t="shared" si="4"/>
        <v> </v>
      </c>
      <c r="AH44" s="14"/>
    </row>
    <row r="45" spans="2:34" ht="15" customHeight="1">
      <c r="B45" s="1"/>
      <c r="C45" s="30">
        <v>8</v>
      </c>
      <c r="D45" s="45">
        <f>IF(Liste!C12=0," ",Liste!C12)</f>
        <v>169</v>
      </c>
      <c r="E45" s="45" t="str">
        <f>IF(Liste!D12=0," ",Liste!D12)</f>
        <v>EMİR AKSAKAL</v>
      </c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43" t="str">
        <f t="shared" si="3"/>
        <v> </v>
      </c>
      <c r="AF45" s="44" t="str">
        <f t="shared" si="4"/>
        <v> </v>
      </c>
      <c r="AH45" s="14"/>
    </row>
    <row r="46" spans="2:34" ht="15" customHeight="1">
      <c r="B46" s="1"/>
      <c r="C46" s="30">
        <v>9</v>
      </c>
      <c r="D46" s="45">
        <f>IF(Liste!C13=0," ",Liste!C13)</f>
        <v>120</v>
      </c>
      <c r="E46" s="45" t="str">
        <f>IF(Liste!D13=0," ",Liste!D13)</f>
        <v>EMİRHAN ÖNAL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43" t="str">
        <f t="shared" si="3"/>
        <v> </v>
      </c>
      <c r="AF46" s="44" t="str">
        <f t="shared" si="4"/>
        <v> </v>
      </c>
      <c r="AH46" s="14"/>
    </row>
    <row r="47" spans="2:34" ht="15" customHeight="1">
      <c r="B47" s="1"/>
      <c r="C47" s="30">
        <v>10</v>
      </c>
      <c r="D47" s="45">
        <f>IF(Liste!C14=0," ",Liste!C14)</f>
        <v>173</v>
      </c>
      <c r="E47" s="45" t="str">
        <f>IF(Liste!D14=0," ",Liste!D14)</f>
        <v>ENES GÜLŞEN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43" t="str">
        <f t="shared" si="3"/>
        <v> </v>
      </c>
      <c r="AF47" s="44" t="str">
        <f t="shared" si="4"/>
        <v> </v>
      </c>
      <c r="AH47" s="14"/>
    </row>
    <row r="48" spans="2:34" ht="15" customHeight="1">
      <c r="B48" s="1"/>
      <c r="C48" s="30">
        <v>11</v>
      </c>
      <c r="D48" s="45">
        <f>IF(Liste!C15=0," ",Liste!C15)</f>
        <v>439</v>
      </c>
      <c r="E48" s="45" t="str">
        <f>IF(Liste!D15=0," ",Liste!D15)</f>
        <v>ENES BERK BALABANOĞLU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43" t="str">
        <f t="shared" si="3"/>
        <v> </v>
      </c>
      <c r="AF48" s="44" t="str">
        <f t="shared" si="4"/>
        <v> </v>
      </c>
      <c r="AH48" s="14"/>
    </row>
    <row r="49" spans="2:34" ht="15" customHeight="1">
      <c r="B49" s="1"/>
      <c r="C49" s="30">
        <v>12</v>
      </c>
      <c r="D49" s="45">
        <f>IF(Liste!C16=0," ",Liste!C16)</f>
        <v>127</v>
      </c>
      <c r="E49" s="45" t="str">
        <f>IF(Liste!D16=0," ",Liste!D16)</f>
        <v>ENİS YUŞA BENLİ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43" t="str">
        <f t="shared" si="3"/>
        <v> </v>
      </c>
      <c r="AF49" s="44" t="str">
        <f t="shared" si="4"/>
        <v> </v>
      </c>
      <c r="AH49" s="14"/>
    </row>
    <row r="50" spans="2:34" ht="15" customHeight="1">
      <c r="B50" s="1"/>
      <c r="C50" s="30">
        <v>13</v>
      </c>
      <c r="D50" s="45">
        <f>IF(Liste!C17=0," ",Liste!C17)</f>
        <v>156</v>
      </c>
      <c r="E50" s="45" t="str">
        <f>IF(Liste!D17=0," ",Liste!D17)</f>
        <v>ERKAN KUZGÖLCÜK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43" t="str">
        <f t="shared" si="3"/>
        <v> </v>
      </c>
      <c r="AF50" s="44" t="str">
        <f t="shared" si="4"/>
        <v> </v>
      </c>
      <c r="AH50" s="14"/>
    </row>
    <row r="51" spans="2:34" ht="15" customHeight="1">
      <c r="B51" s="1"/>
      <c r="C51" s="30">
        <v>14</v>
      </c>
      <c r="D51" s="45">
        <f>IF(Liste!C18=0," ",Liste!C18)</f>
        <v>151</v>
      </c>
      <c r="E51" s="45" t="str">
        <f>IF(Liste!D18=0," ",Liste!D18)</f>
        <v>EYÜP DEMİREL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43" t="str">
        <f t="shared" si="3"/>
        <v> </v>
      </c>
      <c r="AF51" s="44" t="str">
        <f t="shared" si="4"/>
        <v> </v>
      </c>
      <c r="AH51" s="14"/>
    </row>
    <row r="52" spans="2:34" ht="15" customHeight="1">
      <c r="B52" s="1"/>
      <c r="C52" s="30">
        <v>15</v>
      </c>
      <c r="D52" s="45">
        <f>IF(Liste!C19=0," ",Liste!C19)</f>
        <v>171</v>
      </c>
      <c r="E52" s="45" t="str">
        <f>IF(Liste!D19=0," ",Liste!D19)</f>
        <v>FATİH NERGİZ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43" t="str">
        <f t="shared" si="3"/>
        <v> </v>
      </c>
      <c r="AF52" s="44" t="str">
        <f t="shared" si="4"/>
        <v> </v>
      </c>
      <c r="AH52" s="14"/>
    </row>
    <row r="53" spans="2:34" ht="15" customHeight="1">
      <c r="B53" s="1"/>
      <c r="C53" s="30">
        <v>16</v>
      </c>
      <c r="D53" s="45">
        <f>IF(Liste!C20=0," ",Liste!C20)</f>
        <v>154</v>
      </c>
      <c r="E53" s="45" t="str">
        <f>IF(Liste!D20=0," ",Liste!D20)</f>
        <v>GAZİ CAN YILMAZ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43" t="str">
        <f t="shared" si="3"/>
        <v> </v>
      </c>
      <c r="AF53" s="44" t="str">
        <f t="shared" si="4"/>
        <v> </v>
      </c>
      <c r="AH53" s="14"/>
    </row>
    <row r="54" spans="2:34" ht="15" customHeight="1">
      <c r="B54" s="1"/>
      <c r="C54" s="30">
        <v>17</v>
      </c>
      <c r="D54" s="45">
        <f>IF(Liste!C21=0," ",Liste!C21)</f>
        <v>401</v>
      </c>
      <c r="E54" s="45" t="str">
        <f>IF(Liste!D21=0," ",Liste!D21)</f>
        <v>GUFRAN YILMAZTÜRK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43" t="str">
        <f t="shared" si="3"/>
        <v> </v>
      </c>
      <c r="AF54" s="44" t="str">
        <f t="shared" si="4"/>
        <v> </v>
      </c>
      <c r="AH54" s="14"/>
    </row>
    <row r="55" spans="2:34" ht="15" customHeight="1">
      <c r="B55" s="1"/>
      <c r="C55" s="30">
        <v>18</v>
      </c>
      <c r="D55" s="45">
        <f>IF(Liste!C22=0," ",Liste!C22)</f>
        <v>322</v>
      </c>
      <c r="E55" s="45" t="str">
        <f>IF(Liste!D22=0," ",Liste!D22)</f>
        <v>GÜLCAN TÜFEK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43" t="str">
        <f t="shared" si="3"/>
        <v> </v>
      </c>
      <c r="AF55" s="44" t="str">
        <f t="shared" si="4"/>
        <v> </v>
      </c>
      <c r="AH55" s="14"/>
    </row>
    <row r="56" spans="2:34" ht="15" customHeight="1">
      <c r="B56" s="1"/>
      <c r="C56" s="30">
        <v>19</v>
      </c>
      <c r="D56" s="45">
        <f>IF(Liste!C23=0," ",Liste!C23)</f>
        <v>162</v>
      </c>
      <c r="E56" s="45" t="str">
        <f>IF(Liste!D23=0," ",Liste!D23)</f>
        <v>HASAN HÜSEYİN ÖZAYDIN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43" t="str">
        <f t="shared" si="3"/>
        <v> </v>
      </c>
      <c r="AF56" s="44" t="str">
        <f t="shared" si="4"/>
        <v> </v>
      </c>
      <c r="AH56" s="14"/>
    </row>
    <row r="57" spans="2:34" ht="15" customHeight="1">
      <c r="B57" s="1"/>
      <c r="C57" s="30">
        <v>20</v>
      </c>
      <c r="D57" s="45">
        <f>IF(Liste!C24=0," ",Liste!C24)</f>
        <v>166</v>
      </c>
      <c r="E57" s="45" t="str">
        <f>IF(Liste!D24=0," ",Liste!D24)</f>
        <v>HÜSEYİN GAZİ UZUN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43" t="str">
        <f t="shared" si="3"/>
        <v> </v>
      </c>
      <c r="AF57" s="44" t="str">
        <f t="shared" si="4"/>
        <v> </v>
      </c>
      <c r="AH57" s="14"/>
    </row>
    <row r="58" spans="2:34" ht="15" customHeight="1">
      <c r="B58" s="1"/>
      <c r="C58" s="30">
        <v>21</v>
      </c>
      <c r="D58" s="45">
        <f>IF(Liste!C25=0," ",Liste!C25)</f>
        <v>188</v>
      </c>
      <c r="E58" s="45" t="str">
        <f>IF(Liste!D25=0," ",Liste!D25)</f>
        <v>İBRAHİM CAN TAŞYÜREK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43" t="str">
        <f t="shared" si="3"/>
        <v> </v>
      </c>
      <c r="AF58" s="44" t="str">
        <f t="shared" si="4"/>
        <v> </v>
      </c>
      <c r="AH58" s="14"/>
    </row>
    <row r="59" spans="2:34" ht="15" customHeight="1">
      <c r="B59" s="1"/>
      <c r="C59" s="30">
        <v>22</v>
      </c>
      <c r="D59" s="45">
        <f>IF(Liste!C26=0," ",Liste!C26)</f>
        <v>116</v>
      </c>
      <c r="E59" s="45" t="str">
        <f>IF(Liste!D26=0," ",Liste!D26)</f>
        <v>KADİR ÖMER ÖZDEMİR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43" t="str">
        <f t="shared" si="3"/>
        <v> </v>
      </c>
      <c r="AF59" s="44" t="str">
        <f t="shared" si="4"/>
        <v> </v>
      </c>
      <c r="AH59" s="14"/>
    </row>
    <row r="60" spans="2:34" ht="15" customHeight="1">
      <c r="B60" s="1"/>
      <c r="C60" s="30">
        <v>23</v>
      </c>
      <c r="D60" s="45">
        <f>IF(Liste!C27=0," ",Liste!C27)</f>
        <v>167</v>
      </c>
      <c r="E60" s="45" t="str">
        <f>IF(Liste!D27=0," ",Liste!D27)</f>
        <v>KAMİLCAN KUNDAK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43" t="str">
        <f t="shared" si="3"/>
        <v> </v>
      </c>
      <c r="AF60" s="44" t="str">
        <f t="shared" si="4"/>
        <v> </v>
      </c>
      <c r="AH60" s="14"/>
    </row>
    <row r="61" spans="2:34" ht="15" customHeight="1">
      <c r="B61" s="1"/>
      <c r="C61" s="30">
        <v>24</v>
      </c>
      <c r="D61" s="45">
        <f>IF(Liste!C28=0," ",Liste!C28)</f>
        <v>152</v>
      </c>
      <c r="E61" s="45" t="str">
        <f>IF(Liste!D28=0," ",Liste!D28)</f>
        <v>KENAN ÇİFTÇİ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43" t="str">
        <f t="shared" si="3"/>
        <v> </v>
      </c>
      <c r="AF61" s="44" t="str">
        <f t="shared" si="4"/>
        <v> </v>
      </c>
      <c r="AH61" s="14"/>
    </row>
    <row r="62" spans="2:34" ht="15" customHeight="1">
      <c r="B62" s="1"/>
      <c r="C62" s="30">
        <v>25</v>
      </c>
      <c r="D62" s="45">
        <f>IF(Liste!C29=0," ",Liste!C29)</f>
        <v>186</v>
      </c>
      <c r="E62" s="45" t="str">
        <f>IF(Liste!D29=0," ",Liste!D29)</f>
        <v>MEHMET DİLER</v>
      </c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43" t="str">
        <f t="shared" si="3"/>
        <v> </v>
      </c>
      <c r="AF62" s="44" t="str">
        <f t="shared" si="4"/>
        <v> </v>
      </c>
      <c r="AH62" s="14"/>
    </row>
    <row r="63" spans="2:34" ht="15" customHeight="1">
      <c r="B63" s="1"/>
      <c r="C63" s="30">
        <v>26</v>
      </c>
      <c r="D63" s="45">
        <f>IF(Liste!C30=0," ",Liste!C30)</f>
        <v>182</v>
      </c>
      <c r="E63" s="45" t="str">
        <f>IF(Liste!D30=0," ",Liste!D30)</f>
        <v>MELİH SAVAŞ</v>
      </c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43" t="str">
        <f t="shared" si="3"/>
        <v> </v>
      </c>
      <c r="AF63" s="44" t="str">
        <f t="shared" si="4"/>
        <v> </v>
      </c>
      <c r="AH63" s="14"/>
    </row>
    <row r="64" spans="2:32" ht="15" customHeight="1">
      <c r="B64" s="1"/>
      <c r="C64" s="30">
        <v>27</v>
      </c>
      <c r="D64" s="45">
        <f>IF(Liste!C31=0," ",Liste!C31)</f>
        <v>541</v>
      </c>
      <c r="E64" s="45" t="str">
        <f>IF(Liste!D31=0," ",Liste!D31)</f>
        <v>MERT SALİH EKİCİ</v>
      </c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43" t="str">
        <f t="shared" si="3"/>
        <v> </v>
      </c>
      <c r="AF64" s="44" t="str">
        <f t="shared" si="4"/>
        <v> </v>
      </c>
    </row>
    <row r="65" spans="2:32" ht="15" customHeight="1">
      <c r="B65" s="1"/>
      <c r="C65" s="30">
        <v>28</v>
      </c>
      <c r="D65" s="45">
        <f>IF(Liste!C32=0," ",Liste!C32)</f>
        <v>111</v>
      </c>
      <c r="E65" s="45" t="str">
        <f>IF(Liste!D32=0," ",Liste!D32)</f>
        <v>MUHAMMED MUSTAFA ÇUKUR</v>
      </c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43" t="str">
        <f t="shared" si="3"/>
        <v> </v>
      </c>
      <c r="AF65" s="44" t="str">
        <f t="shared" si="4"/>
        <v> </v>
      </c>
    </row>
    <row r="66" spans="2:32" ht="15" customHeight="1">
      <c r="B66" s="1"/>
      <c r="C66" s="30">
        <v>29</v>
      </c>
      <c r="D66" s="45">
        <f>IF(Liste!C33=0," ",Liste!C33)</f>
        <v>126</v>
      </c>
      <c r="E66" s="45" t="str">
        <f>IF(Liste!D33=0," ",Liste!D33)</f>
        <v>ÖZDEYİŞ KUYUCUK</v>
      </c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43" t="str">
        <f t="shared" si="3"/>
        <v> </v>
      </c>
      <c r="AF66" s="44" t="str">
        <f t="shared" si="4"/>
        <v> </v>
      </c>
    </row>
    <row r="67" spans="2:32" ht="15" customHeight="1">
      <c r="B67" s="1"/>
      <c r="C67" s="30">
        <v>30</v>
      </c>
      <c r="D67" s="45">
        <f>IF(Liste!C34=0," ",Liste!C34)</f>
        <v>124</v>
      </c>
      <c r="E67" s="45" t="str">
        <f>IF(Liste!D34=0," ",Liste!D34)</f>
        <v>PINAR YILMAZ</v>
      </c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43" t="str">
        <f t="shared" si="3"/>
        <v> </v>
      </c>
      <c r="AF67" s="44" t="str">
        <f t="shared" si="4"/>
        <v> </v>
      </c>
    </row>
    <row r="68" spans="2:32" ht="15" customHeight="1">
      <c r="B68" s="1"/>
      <c r="C68" s="30">
        <v>31</v>
      </c>
      <c r="D68" s="45">
        <f>IF(Liste!C35=0," ",Liste!C35)</f>
        <v>153</v>
      </c>
      <c r="E68" s="45" t="str">
        <f>IF(Liste!D35=0," ",Liste!D35)</f>
        <v>SEZER ÇOLPAN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43" t="str">
        <f t="shared" si="3"/>
        <v> </v>
      </c>
      <c r="AF68" s="44" t="str">
        <f t="shared" si="4"/>
        <v> </v>
      </c>
    </row>
    <row r="69" spans="2:32" ht="15" customHeight="1">
      <c r="B69" s="1"/>
      <c r="C69" s="30">
        <v>32</v>
      </c>
      <c r="D69" s="45">
        <f>IF(Liste!C36=0," ",Liste!C36)</f>
        <v>193</v>
      </c>
      <c r="E69" s="45" t="str">
        <f>IF(Liste!D36=0," ",Liste!D36)</f>
        <v>TAYFUN ÇETİN</v>
      </c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43" t="str">
        <f t="shared" si="3"/>
        <v> </v>
      </c>
      <c r="AF69" s="44" t="str">
        <f t="shared" si="4"/>
        <v> </v>
      </c>
    </row>
    <row r="70" spans="2:32" ht="15" customHeight="1">
      <c r="B70" s="1"/>
      <c r="C70" s="30">
        <v>33</v>
      </c>
      <c r="D70" s="45">
        <f>IF(Liste!C37=0," ",Liste!C37)</f>
        <v>113</v>
      </c>
      <c r="E70" s="45" t="str">
        <f>IF(Liste!D37=0," ",Liste!D37)</f>
        <v>UĞUR ÖZ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43" t="str">
        <f t="shared" si="3"/>
        <v> </v>
      </c>
      <c r="AF70" s="44" t="str">
        <f t="shared" si="4"/>
        <v> </v>
      </c>
    </row>
    <row r="71" spans="2:32" ht="15" customHeight="1">
      <c r="B71" s="1"/>
      <c r="C71" s="30">
        <v>34</v>
      </c>
      <c r="D71" s="45">
        <f>IF(Liste!C38=0," ",Liste!C38)</f>
        <v>142</v>
      </c>
      <c r="E71" s="45" t="str">
        <f>IF(Liste!D38=0," ",Liste!D38)</f>
        <v>YUSUF ÖMÜRLÜGİL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43" t="str">
        <f t="shared" si="3"/>
        <v> </v>
      </c>
      <c r="AF71" s="44" t="str">
        <f t="shared" si="4"/>
        <v> </v>
      </c>
    </row>
    <row r="72" spans="2:32" ht="18" customHeight="1" thickBot="1">
      <c r="B72" s="1"/>
      <c r="C72" s="56">
        <v>35</v>
      </c>
      <c r="D72" s="57">
        <f>IF(Liste!C39=0," ",Liste!C39)</f>
        <v>170</v>
      </c>
      <c r="E72" s="57" t="str">
        <f>IF(Liste!D39=0," ",Liste!D39)</f>
        <v>YÜKSEL ÇETİN</v>
      </c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9" t="str">
        <f t="shared" si="3"/>
        <v> </v>
      </c>
      <c r="AF72" s="60" t="str">
        <f t="shared" si="4"/>
        <v> </v>
      </c>
    </row>
    <row r="73" spans="2:32" ht="24.75" customHeight="1" thickBot="1">
      <c r="B73" s="1"/>
      <c r="C73" s="104" t="s">
        <v>7</v>
      </c>
      <c r="D73" s="105"/>
      <c r="E73" s="105"/>
      <c r="F73" s="55" t="str">
        <f>IF(F9=0," ",((SUM(F38:F72)/COUNT(F38:F72))*100)/F9)</f>
        <v> </v>
      </c>
      <c r="G73" s="55" t="str">
        <f>IF(F10=0," ",((SUM(G38:G72)/COUNT(G38:G72))*100)/F10)</f>
        <v> </v>
      </c>
      <c r="H73" s="55" t="str">
        <f>IF(F11=0," ",((SUM(H38:H72)/COUNT(H38:H72))*100)/F11)</f>
        <v> </v>
      </c>
      <c r="I73" s="55" t="str">
        <f>IF(F12=0," ",((SUM(I38:I72)/COUNT(I38:I72))*100)/F12)</f>
        <v> </v>
      </c>
      <c r="J73" s="55" t="str">
        <f>IF(F13=0," ",((SUM(J38:J72)/COUNT(J38:J72))*100)/F13)</f>
        <v> </v>
      </c>
      <c r="K73" s="55" t="str">
        <f>IF(F14=0," ",((SUM(K38:K72)/COUNT(K38:K72))*100)/F14)</f>
        <v> </v>
      </c>
      <c r="L73" s="55" t="str">
        <f>IF(F15=0," ",((SUM(L38:L72)/COUNT(L38:L72))*100)/F15)</f>
        <v> </v>
      </c>
      <c r="M73" s="55" t="str">
        <f>IF(F16=0," ",((SUM(M38:M72)/COUNT(M38:M72))*100)/F16)</f>
        <v> </v>
      </c>
      <c r="N73" s="55" t="str">
        <f>IF(F17=0," ",((SUM(N38:N72)/COUNT(N38:N72))*100)/F17)</f>
        <v> </v>
      </c>
      <c r="O73" s="55" t="str">
        <f>IF(F18=0," ",((SUM(O38:O72)/COUNT(O38:O72))*100)/F18)</f>
        <v> </v>
      </c>
      <c r="P73" s="55" t="str">
        <f>IF(F19=0," ",((SUM(P38:P72)/COUNT(P38:P72))*100)/F19)</f>
        <v> </v>
      </c>
      <c r="Q73" s="55" t="str">
        <f>IF(F20=0," ",((SUM(Q38:Q72)/COUNT(Q38:Q72))*100)/F20)</f>
        <v> </v>
      </c>
      <c r="R73" s="55" t="str">
        <f>IF(F21=0," ",((SUM(R38:R72)/COUNT(R38:R72))*100)/F21)</f>
        <v> </v>
      </c>
      <c r="S73" s="55" t="str">
        <f>IF(F22=0," ",((SUM(S38:S72)/COUNT(S38:S72))*100)/F22)</f>
        <v> </v>
      </c>
      <c r="T73" s="55" t="str">
        <f>IF(F23=0," ",((SUM(T38:T72)/COUNT(T38:T72))*100)/F23)</f>
        <v> </v>
      </c>
      <c r="U73" s="55" t="str">
        <f>IF(F24=0," ",((SUM(U38:U72)/COUNT(U38:U72))*100)/F24)</f>
        <v> </v>
      </c>
      <c r="V73" s="55" t="str">
        <f>IF(F25=0," ",((SUM(V38:V72)/COUNT(V38:V72))*100)/F25)</f>
        <v> </v>
      </c>
      <c r="W73" s="55" t="str">
        <f>IF(F26=0," ",((SUM(W38:W72)/COUNT(W38:W72))*100)/F26)</f>
        <v> </v>
      </c>
      <c r="X73" s="55" t="str">
        <f>IF(F27=0," ",((SUM(X38:X72)/COUNT(X38:X72))*100)/F27)</f>
        <v> </v>
      </c>
      <c r="Y73" s="55" t="str">
        <f>IF(F28=0," ",((SUM(Y38:Y72)/COUNT(Y38:Y72))*100)/F28)</f>
        <v> </v>
      </c>
      <c r="Z73" s="55" t="str">
        <f>IF(F29=0," ",((SUM(Z38:Z72)/COUNT(Z38:Z72))*100)/F29)</f>
        <v> </v>
      </c>
      <c r="AA73" s="55" t="str">
        <f>IF(F30=0," ",((SUM(AA38:AA72)/COUNT(AA38:AA72))*100)/F30)</f>
        <v> </v>
      </c>
      <c r="AB73" s="55" t="str">
        <f>IF(F31=0," ",((SUM(AB38:AB72)/COUNT(AB38:AB72))*100)/F31)</f>
        <v> </v>
      </c>
      <c r="AC73" s="55" t="str">
        <f>IF(F32=0," ",((SUM(AC38:AC72)/COUNT(AC38:AC72))*100)/F32)</f>
        <v> </v>
      </c>
      <c r="AD73" s="55" t="str">
        <f>IF(F33=0," ",((SUM(AD38:AD72)/COUNT(AD38:AD72))*100)/F33)</f>
        <v> </v>
      </c>
      <c r="AE73" s="28"/>
      <c r="AF73" s="28"/>
    </row>
    <row r="74" spans="2:32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2:32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25:33" ht="12.75">
      <c r="Y76" s="40"/>
      <c r="Z76" s="40"/>
      <c r="AA76" s="40"/>
      <c r="AB76" s="122">
        <f ca="1">TODAY()</f>
        <v>45251</v>
      </c>
      <c r="AC76" s="122"/>
      <c r="AD76" s="122"/>
      <c r="AE76" s="122"/>
      <c r="AF76" s="122"/>
      <c r="AG76" s="40"/>
    </row>
    <row r="77" spans="25:33" ht="12.75">
      <c r="Y77" s="42"/>
      <c r="Z77" s="42"/>
      <c r="AA77" s="42"/>
      <c r="AB77" s="123" t="s">
        <v>61</v>
      </c>
      <c r="AC77" s="123"/>
      <c r="AD77" s="123"/>
      <c r="AE77" s="123"/>
      <c r="AF77" s="123"/>
      <c r="AG77" s="42"/>
    </row>
    <row r="78" spans="25:33" ht="12.75">
      <c r="Y78" s="41"/>
      <c r="Z78" s="41"/>
      <c r="AA78" s="41"/>
      <c r="AB78" s="134" t="s">
        <v>49</v>
      </c>
      <c r="AC78" s="134"/>
      <c r="AD78" s="134"/>
      <c r="AE78" s="134"/>
      <c r="AF78" s="134"/>
      <c r="AG78" s="41"/>
    </row>
  </sheetData>
  <sheetProtection password="C7DC" sheet="1" objects="1" scenarios="1" selectLockedCells="1"/>
  <mergeCells count="80"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  <mergeCell ref="C5:D5"/>
    <mergeCell ref="E5:F5"/>
    <mergeCell ref="G5:J5"/>
    <mergeCell ref="K5:P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R5:AC5"/>
    <mergeCell ref="AD5:AE5"/>
    <mergeCell ref="D10:E10"/>
    <mergeCell ref="H10:N10"/>
    <mergeCell ref="O10:P10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30:E30"/>
    <mergeCell ref="D19:E19"/>
    <mergeCell ref="D20:E20"/>
    <mergeCell ref="D21:E21"/>
    <mergeCell ref="D22:E22"/>
    <mergeCell ref="D23:E23"/>
    <mergeCell ref="D24:E24"/>
    <mergeCell ref="F36:AD36"/>
    <mergeCell ref="AE36:AE37"/>
    <mergeCell ref="AF36:AF37"/>
    <mergeCell ref="D25:E25"/>
    <mergeCell ref="D26:E26"/>
    <mergeCell ref="D27:E27"/>
    <mergeCell ref="D28:E28"/>
    <mergeCell ref="C73:E73"/>
    <mergeCell ref="AB76:AF76"/>
    <mergeCell ref="AB77:AF77"/>
    <mergeCell ref="D29:E29"/>
    <mergeCell ref="AB78:AF78"/>
    <mergeCell ref="D31:E31"/>
    <mergeCell ref="D32:E32"/>
    <mergeCell ref="D33:E33"/>
    <mergeCell ref="C34:E34"/>
    <mergeCell ref="C36:E36"/>
  </mergeCells>
  <conditionalFormatting sqref="F73:O73">
    <cfRule type="cellIs" priority="4" dxfId="3" operator="lessThan" stopIfTrue="1">
      <formula>50</formula>
    </cfRule>
  </conditionalFormatting>
  <conditionalFormatting sqref="F73:AD73">
    <cfRule type="cellIs" priority="2" dxfId="24" operator="lessThan" stopIfTrue="1">
      <formula>50</formula>
    </cfRule>
    <cfRule type="cellIs" priority="3" dxfId="25" operator="lessThan" stopIfTrue="1">
      <formula>50</formula>
    </cfRule>
  </conditionalFormatting>
  <conditionalFormatting sqref="AF38:AF72">
    <cfRule type="cellIs" priority="1" dxfId="24" operator="equal">
      <formula>"GEÇMEZ"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Alternatif Bilgisayar Ltd. Şti.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Gökhan AKÇAYIR</dc:creator>
  <cp:keywords/>
  <dc:description/>
  <cp:lastModifiedBy>HP</cp:lastModifiedBy>
  <cp:lastPrinted>2016-05-18T07:08:31Z</cp:lastPrinted>
  <dcterms:created xsi:type="dcterms:W3CDTF">2008-11-23T18:25:14Z</dcterms:created>
  <dcterms:modified xsi:type="dcterms:W3CDTF">2023-11-21T06:15:21Z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